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Y:\о.Экономики и Финансов\ЗАКУПКИ 2026-2028\СЕВЕРО_ЗАПАД 2026-2028\90019 244\226\Утилизация шин\ВОЛОГДА\"/>
    </mc:Choice>
  </mc:AlternateContent>
  <xr:revisionPtr revIDLastSave="0" documentId="13_ncr:1_{19A03A65-6F49-4443-803D-39340DE53C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ование Н(М)Ц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4" i="1" l="1"/>
  <c r="P14" i="1" s="1"/>
  <c r="P15" i="1" s="1"/>
  <c r="J14" i="1"/>
  <c r="M14" i="1" s="1"/>
  <c r="Q14" i="1" s="1"/>
  <c r="Q15" i="1" s="1"/>
  <c r="K14" i="1" l="1"/>
  <c r="L14" i="1" s="1"/>
</calcChain>
</file>

<file path=xl/sharedStrings.xml><?xml version="1.0" encoding="utf-8"?>
<sst xmlns="http://schemas.openxmlformats.org/spreadsheetml/2006/main" count="38" uniqueCount="37">
  <si>
    <t xml:space="preserve">Обоснование 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контракта. </t>
  </si>
  <si>
    <t>Предмет контракта:</t>
  </si>
  <si>
    <t>Оказание услуг по проведению утилизации  основных средств и  материальных запасов (шины
пневматические автомобильные отработанные)</t>
  </si>
  <si>
    <t>Дата подготовки обоснования начальной (максимальной) цены контракта: 10.08.2026</t>
  </si>
  <si>
    <r>
      <t xml:space="preserve"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контракта, </t>
    </r>
    <r>
      <rPr>
        <b/>
        <sz val="12"/>
        <rFont val="Times New Roman"/>
      </rPr>
      <t>не применяется.</t>
    </r>
  </si>
  <si>
    <t>Используемый метод определения начальной (максимальной) цены контракта: метод сопоставимых рыночных цен (анализ рынка).в соответствии со статьей 22 Федерального закона от 05.04.2013 года № 44-ФЗ «О контрактной системе в сфере закупок товаров, работ, услуг для обеспечения государственных и муниципальных нужд»</t>
  </si>
  <si>
    <t>Обоснование выбранного метода обоснования начальной (максимальной) цены контракта:  выбран метод сопоставимых рыночных цен (анализ рынка) в связи с тем, что он является приоритетным по отношению к остальным. Данный метод предусматривает подготовку рыночных предложений на условиях, заявленных заказчиком.
* При определении НМЦК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- далее приказ № 567. 
Информация о валюте, используемой для формирования цены контракта и расчетов с исполнителем: Российский рубль.</t>
  </si>
  <si>
    <t xml:space="preserve">Значение «Рыночная стоимость» рассчитана по формуле: 
 где:
  - начальная (максимальная) цена единицы товара (работы, услуги),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информации. </t>
  </si>
  <si>
    <t xml:space="preserve">Пункт 2.7.30 таблица 2.7.30 пп. 8 Приказ Россельхознадзора от 09.10.2015 № 686 "Об утверждении нормативных затрат на обеспечение функций территориальных управлений Россельхознадзора" </t>
  </si>
  <si>
    <t>Реквизиты запросов ценовой информации: № 0372100013226000219 от 07.07.2026</t>
  </si>
  <si>
    <t>№ п/п</t>
  </si>
  <si>
    <t>Наименование товара, работы, услуги по ОКПД/ КТРУ</t>
  </si>
  <si>
    <t>Наименование товара, работы, услуги, входящих в объект закупки</t>
  </si>
  <si>
    <t>Типовая принадлежность</t>
  </si>
  <si>
    <t>Единица измерения</t>
  </si>
  <si>
    <t>Кол-во &lt;Vi&gt;</t>
  </si>
  <si>
    <t>Цена за единицу измерения товара, работы, услуги ссогласно источникам ценовой информации, руб.</t>
  </si>
  <si>
    <t>Однородность совокупности значений выявленных цен, используемых в настоящем расчете</t>
  </si>
  <si>
    <t>Н(М)ЦК  
по позиции за ед, руб.*</t>
  </si>
  <si>
    <t xml:space="preserve">Цена за единицу с учетом приказа ФОИВ от 09.10.2015
№ 686 
(руб.) </t>
  </si>
  <si>
    <t>Н(М)ЦК   по позиции (п.4 ч.1 ст. 93 44-ФЗ)</t>
  </si>
  <si>
    <t>Итоговая Н(М)ЦК  цена по позиции, руб.*</t>
  </si>
  <si>
    <t>Начальная (максимальная) цена по позиции, руб.*</t>
  </si>
  <si>
    <t>Источник №1 
№ б/н от 09.07.2026</t>
  </si>
  <si>
    <t>Источник №2 
№ б/н от 13.07.2026</t>
  </si>
  <si>
    <t>Источник №3
№ б/н от 13.07.2026</t>
  </si>
  <si>
    <t xml:space="preserve">Средняя арифметическая величина цены за единицы &lt;ц&gt; </t>
  </si>
  <si>
    <t>Среднее квадратичное отклонение</t>
  </si>
  <si>
    <r>
      <t xml:space="preserve">Коэффициент вариации V (%)           </t>
    </r>
    <r>
      <rPr>
        <i/>
        <sz val="12"/>
        <rFont val="Times New Roman"/>
      </rPr>
      <t xml:space="preserve">         (не должен превышать 33%)</t>
    </r>
  </si>
  <si>
    <t xml:space="preserve">  38.22.29.000                           Услуги по утилизации прочих опасных отходов</t>
  </si>
  <si>
    <t>Услуга</t>
  </si>
  <si>
    <t>Ед.</t>
  </si>
  <si>
    <t>не более 2626,67</t>
  </si>
  <si>
    <t>Итоговая Начальная (максимальная) цена контракта (НМЦК)*, руб.</t>
  </si>
  <si>
    <t xml:space="preserve">*При определении НМЦК контракта Заказчиком применяется приказ № 567, который не учитывает, что применение утвержденных формул определения НМЦК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 </t>
  </si>
  <si>
    <t>Работник Контрактной службы: 
Главный специалист-эксперт отдела экономики, финансов и государственных закупок  ___________________________ Цыба Н.В.</t>
  </si>
  <si>
    <t xml:space="preserve"> к ИЗВЕЩЕНИЮ №
О ПРОВЕДЕНИИ ЭЛЕКТРОННОЙ ПРОЦЕДУРЫ
С ИСПОЛЬЗОВАНИЕМ ЕДИНОГО АГРЕГАТОРА ТОРГОВЛИ
НА ПРАВО ЗАКЛЮЧЕНИЯ КОНТРАКТА НА ОКАЗАНИЕ УСЛУГ 
ПО ПРОВЕДЕНИЮ УТИЛИЗАЦИИ  ОСНОВНЫХ СРЕДСТВ И  МАТЕРИАЛЬНЫХ ЗАПАСОВ (ШИНЫ
ПНЕВМАТИЧЕСКИЕ АВТОМОБИЛЬНЫЕ ОТРАБОТАННЫЕ) 
ОБОСНОВАНИЕ НАЧАЛЬНОЙ (МАКСИМАЛЬНОЙ) ЦЕНЫ КОНТРАКТА 
ИКЗ №261780536502178050100100541060000000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</si>
</sst>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₽"/>
    <numFmt numFmtId="165" formatCode="#,##0.00\ &quot;₽&quot;"/>
  </numFmts>
  <fonts count="10" x14ac:knownFonts="1">
    <font>
      <sz val="10"/>
      <color theme="1"/>
      <name val="Arial Cyr"/>
    </font>
    <font>
      <sz val="11"/>
      <name val="Calibri"/>
    </font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4"/>
      <name val="Times New Roman"/>
    </font>
    <font>
      <b/>
      <sz val="12"/>
      <name val="Times New Roman"/>
    </font>
    <font>
      <sz val="12"/>
      <name val="Times New Roman"/>
    </font>
    <font>
      <i/>
      <sz val="12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indexed="5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/>
    <xf numFmtId="0" fontId="2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164" fontId="4" fillId="6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5" fontId="5" fillId="0" borderId="6" xfId="0" applyNumberFormat="1" applyFont="1" applyBorder="1" applyAlignment="1">
      <alignment horizontal="center" vertical="center" wrapText="1"/>
    </xf>
    <xf numFmtId="165" fontId="5" fillId="5" borderId="8" xfId="0" applyNumberFormat="1" applyFont="1" applyFill="1" applyBorder="1" applyAlignment="1">
      <alignment horizontal="center" vertical="center" wrapText="1"/>
    </xf>
    <xf numFmtId="165" fontId="5" fillId="3" borderId="8" xfId="0" applyNumberFormat="1" applyFont="1" applyFill="1" applyBorder="1" applyAlignment="1">
      <alignment horizontal="center" vertical="center" wrapText="1"/>
    </xf>
    <xf numFmtId="165" fontId="7" fillId="5" borderId="8" xfId="0" applyNumberFormat="1" applyFont="1" applyFill="1" applyBorder="1" applyAlignment="1">
      <alignment horizontal="center" vertical="center" wrapText="1"/>
    </xf>
    <xf numFmtId="165" fontId="7" fillId="3" borderId="8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7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1943100</xdr:colOff>
      <xdr:row>7</xdr:row>
      <xdr:rowOff>106411</xdr:rowOff>
    </xdr:from>
    <xdr:to>
      <xdr:col>4</xdr:col>
      <xdr:colOff>725098</xdr:colOff>
      <xdr:row>7</xdr:row>
      <xdr:rowOff>561974</xdr:rowOff>
    </xdr:to>
    <xdr:pic>
      <xdr:nvPicPr>
        <xdr:cNvPr id="2" name="Рисунок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4143375" y="4868911"/>
          <a:ext cx="2172898" cy="45556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tabSelected="1" workbookViewId="0">
      <selection activeCell="A2" sqref="A2:Q2"/>
    </sheetView>
  </sheetViews>
  <sheetFormatPr defaultRowHeight="12.75" customHeight="1" x14ac:dyDescent="0.2"/>
  <cols>
    <col min="1" max="1" width="5.5703125" customWidth="1"/>
    <col min="2" max="2" width="29.7109375" style="1" customWidth="1"/>
    <col min="3" max="3" width="30.28515625" customWidth="1"/>
    <col min="4" max="4" width="12.7109375" style="1" customWidth="1"/>
    <col min="5" max="5" width="11" customWidth="1"/>
    <col min="6" max="6" width="8.28515625" customWidth="1"/>
    <col min="7" max="7" width="15.7109375" customWidth="1"/>
    <col min="8" max="8" width="17.140625" customWidth="1"/>
    <col min="9" max="9" width="17.5703125" customWidth="1"/>
    <col min="10" max="10" width="18.7109375" customWidth="1"/>
    <col min="11" max="11" width="16" customWidth="1"/>
    <col min="12" max="12" width="15.140625" customWidth="1"/>
    <col min="13" max="13" width="17" customWidth="1"/>
    <col min="14" max="16" width="17" style="1" customWidth="1"/>
    <col min="17" max="17" width="22" style="1" customWidth="1"/>
  </cols>
  <sheetData>
    <row r="1" spans="1:17" s="2" customFormat="1" ht="108.75" customHeight="1" x14ac:dyDescent="0.25">
      <c r="A1" s="27" t="s">
        <v>36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s="2" customFormat="1" ht="60" customHeight="1" x14ac:dyDescent="0.2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s="2" customFormat="1" ht="37.5" customHeight="1" x14ac:dyDescent="0.25">
      <c r="A3" s="29" t="s">
        <v>1</v>
      </c>
      <c r="B3" s="29"/>
      <c r="C3" s="29"/>
      <c r="D3" s="29"/>
      <c r="E3" s="30" t="s">
        <v>2</v>
      </c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s="2" customFormat="1" ht="37.5" customHeight="1" x14ac:dyDescent="0.25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s="2" customFormat="1" ht="37.5" customHeight="1" x14ac:dyDescent="0.25">
      <c r="A5" s="31" t="s">
        <v>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s="2" customFormat="1" ht="53.25" customHeight="1" x14ac:dyDescent="0.25">
      <c r="A6" s="31" t="s">
        <v>5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7" s="2" customFormat="1" ht="99" customHeight="1" x14ac:dyDescent="0.25">
      <c r="A7" s="31" t="s">
        <v>6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</row>
    <row r="8" spans="1:17" s="3" customFormat="1" ht="136.5" customHeight="1" x14ac:dyDescent="0.2">
      <c r="A8" s="31" t="s">
        <v>7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</row>
    <row r="9" spans="1:17" s="2" customFormat="1" ht="34.5" customHeight="1" x14ac:dyDescent="0.25">
      <c r="A9" s="31" t="s">
        <v>8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</row>
    <row r="10" spans="1:17" s="2" customFormat="1" ht="27" customHeight="1" x14ac:dyDescent="0.25">
      <c r="A10" s="31" t="s">
        <v>9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</row>
    <row r="11" spans="1:17" ht="59.25" customHeight="1" x14ac:dyDescent="0.2">
      <c r="A11" s="32" t="s">
        <v>10</v>
      </c>
      <c r="B11" s="32" t="s">
        <v>11</v>
      </c>
      <c r="C11" s="32" t="s">
        <v>12</v>
      </c>
      <c r="D11" s="32" t="s">
        <v>13</v>
      </c>
      <c r="E11" s="32" t="s">
        <v>14</v>
      </c>
      <c r="F11" s="32" t="s">
        <v>15</v>
      </c>
      <c r="G11" s="32" t="s">
        <v>16</v>
      </c>
      <c r="H11" s="32"/>
      <c r="I11" s="32"/>
      <c r="J11" s="33" t="s">
        <v>17</v>
      </c>
      <c r="K11" s="33"/>
      <c r="L11" s="33"/>
      <c r="M11" s="34" t="s">
        <v>18</v>
      </c>
      <c r="N11" s="35" t="s">
        <v>19</v>
      </c>
      <c r="O11" s="37" t="s">
        <v>20</v>
      </c>
      <c r="P11" s="39" t="s">
        <v>21</v>
      </c>
      <c r="Q11" s="40" t="s">
        <v>22</v>
      </c>
    </row>
    <row r="12" spans="1:17" ht="94.5" x14ac:dyDescent="0.2">
      <c r="A12" s="32"/>
      <c r="B12" s="32"/>
      <c r="C12" s="32"/>
      <c r="D12" s="32"/>
      <c r="E12" s="32"/>
      <c r="F12" s="32"/>
      <c r="G12" s="5" t="s">
        <v>23</v>
      </c>
      <c r="H12" s="6" t="s">
        <v>24</v>
      </c>
      <c r="I12" s="7" t="s">
        <v>25</v>
      </c>
      <c r="J12" s="4" t="s">
        <v>26</v>
      </c>
      <c r="K12" s="4" t="s">
        <v>27</v>
      </c>
      <c r="L12" s="8" t="s">
        <v>28</v>
      </c>
      <c r="M12" s="34"/>
      <c r="N12" s="36"/>
      <c r="O12" s="38"/>
      <c r="P12" s="39"/>
      <c r="Q12" s="34"/>
    </row>
    <row r="13" spans="1:17" ht="12.75" customHeight="1" x14ac:dyDescent="0.25">
      <c r="A13" s="4">
        <v>1</v>
      </c>
      <c r="B13" s="4">
        <v>2</v>
      </c>
      <c r="C13" s="9">
        <v>3</v>
      </c>
      <c r="D13" s="4">
        <v>4</v>
      </c>
      <c r="E13" s="4">
        <v>5</v>
      </c>
      <c r="F13" s="9">
        <v>6</v>
      </c>
      <c r="G13" s="10">
        <v>7</v>
      </c>
      <c r="H13" s="4">
        <v>8</v>
      </c>
      <c r="I13" s="11">
        <v>9</v>
      </c>
      <c r="J13" s="4">
        <v>10</v>
      </c>
      <c r="K13" s="4">
        <v>11</v>
      </c>
      <c r="L13" s="9">
        <v>12</v>
      </c>
      <c r="M13" s="4">
        <v>13</v>
      </c>
      <c r="N13" s="4"/>
      <c r="O13" s="12"/>
      <c r="P13" s="13"/>
      <c r="Q13" s="13"/>
    </row>
    <row r="14" spans="1:17" s="1" customFormat="1" ht="109.5" customHeight="1" x14ac:dyDescent="0.2">
      <c r="A14" s="4">
        <v>1</v>
      </c>
      <c r="B14" s="14" t="s">
        <v>29</v>
      </c>
      <c r="C14" s="15" t="s">
        <v>2</v>
      </c>
      <c r="D14" s="4" t="s">
        <v>30</v>
      </c>
      <c r="E14" s="4" t="s">
        <v>31</v>
      </c>
      <c r="F14" s="4">
        <v>74</v>
      </c>
      <c r="G14" s="16">
        <v>210</v>
      </c>
      <c r="H14" s="17">
        <v>250</v>
      </c>
      <c r="I14" s="18">
        <v>250</v>
      </c>
      <c r="J14" s="17">
        <f>AVERAGE(G14:I14)</f>
        <v>236.66666666666666</v>
      </c>
      <c r="K14" s="17">
        <f>SQRT(((SUM((POWER(G14-J14,2)),(POWER(H14-J14,2)),(POWER(I14-J14,2))))/(3-1)))</f>
        <v>23.094010767585033</v>
      </c>
      <c r="L14" s="19">
        <f>K14/J14*100</f>
        <v>9.7580327186979012</v>
      </c>
      <c r="M14" s="17">
        <f>ROUND(J14,2)</f>
        <v>236.67</v>
      </c>
      <c r="N14" s="20" t="s">
        <v>32</v>
      </c>
      <c r="O14" s="21">
        <f>G14</f>
        <v>210</v>
      </c>
      <c r="P14" s="22">
        <f>O14*F14</f>
        <v>15540</v>
      </c>
      <c r="Q14" s="23">
        <f>M14*F14</f>
        <v>17513.579999999998</v>
      </c>
    </row>
    <row r="15" spans="1:17" ht="27.75" customHeight="1" x14ac:dyDescent="0.2">
      <c r="A15" s="41" t="s">
        <v>33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24">
        <f>SUM(P14:P14)</f>
        <v>15540</v>
      </c>
      <c r="Q15" s="25">
        <f>SUM(Q14:Q14)</f>
        <v>17513.579999999998</v>
      </c>
    </row>
    <row r="16" spans="1:17" ht="78" customHeight="1" x14ac:dyDescent="0.2">
      <c r="A16" s="43" t="s">
        <v>34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4"/>
      <c r="Q16" s="44"/>
    </row>
    <row r="17" spans="1:17" ht="66" customHeight="1" x14ac:dyDescent="0.2">
      <c r="A17" s="45" t="s">
        <v>35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</row>
    <row r="24" spans="1:17" ht="12.75" customHeight="1" x14ac:dyDescent="0.2">
      <c r="P24" s="26"/>
    </row>
  </sheetData>
  <mergeCells count="27">
    <mergeCell ref="A15:O15"/>
    <mergeCell ref="A16:Q16"/>
    <mergeCell ref="A17:Q17"/>
    <mergeCell ref="A10:Q10"/>
    <mergeCell ref="A11:A12"/>
    <mergeCell ref="B11:B12"/>
    <mergeCell ref="C11:C12"/>
    <mergeCell ref="D11:D12"/>
    <mergeCell ref="E11:E12"/>
    <mergeCell ref="F11:F12"/>
    <mergeCell ref="G11:I11"/>
    <mergeCell ref="J11:L11"/>
    <mergeCell ref="M11:M12"/>
    <mergeCell ref="N11:N12"/>
    <mergeCell ref="O11:O12"/>
    <mergeCell ref="P11:P12"/>
    <mergeCell ref="Q11:Q12"/>
    <mergeCell ref="A5:Q5"/>
    <mergeCell ref="A6:Q6"/>
    <mergeCell ref="A7:Q7"/>
    <mergeCell ref="A8:Q8"/>
    <mergeCell ref="A9:Q9"/>
    <mergeCell ref="A1:Q1"/>
    <mergeCell ref="A2:Q2"/>
    <mergeCell ref="A3:D3"/>
    <mergeCell ref="E3:Q3"/>
    <mergeCell ref="A4:Q4"/>
  </mergeCells>
  <pageMargins left="0.19685039370078738" right="0.19685039370078738" top="0.19685039370078738" bottom="0.19685039370078738" header="0.3" footer="0.3"/>
  <pageSetup paperSize="9" scale="49" fitToWidth="0" fitToHeight="0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Н(М)ЦК</vt:lpstr>
    </vt:vector>
  </TitlesOfParts>
  <Company>Mobile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</dc:creator>
  <cp:lastModifiedBy>Цыба Наталья Валерьевна</cp:lastModifiedBy>
  <cp:revision>49</cp:revision>
  <cp:lastPrinted>2026-09-01T13:40:12Z</cp:lastPrinted>
  <dcterms:created xsi:type="dcterms:W3CDTF">2009-03-30T10:16:00Z</dcterms:created>
  <dcterms:modified xsi:type="dcterms:W3CDTF">2026-09-01T13:40:34Z</dcterms:modified>
  <cp:version>786432</cp:version>
</cp:coreProperties>
</file>