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ishurova\Desktop\Березка\двери и фурнитура\"/>
    </mc:Choice>
  </mc:AlternateContent>
  <bookViews>
    <workbookView xWindow="0" yWindow="0" windowWidth="28800" windowHeight="12435"/>
  </bookViews>
  <sheets>
    <sheet name="Коэф. вар.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2" l="1"/>
  <c r="O7" i="2"/>
  <c r="O8" i="2"/>
  <c r="O9" i="2"/>
  <c r="O10" i="2"/>
  <c r="O11" i="2"/>
  <c r="O12" i="2"/>
  <c r="M6" i="2"/>
  <c r="M7" i="2"/>
  <c r="M8" i="2"/>
  <c r="N8" i="2" s="1"/>
  <c r="M9" i="2"/>
  <c r="N9" i="2" s="1"/>
  <c r="M10" i="2"/>
  <c r="N10" i="2" s="1"/>
  <c r="M11" i="2"/>
  <c r="M12" i="2"/>
  <c r="K5" i="2"/>
  <c r="K6" i="2"/>
  <c r="K7" i="2"/>
  <c r="K8" i="2"/>
  <c r="K9" i="2"/>
  <c r="K10" i="2"/>
  <c r="K11" i="2"/>
  <c r="K12" i="2"/>
  <c r="N12" i="2" l="1"/>
  <c r="N6" i="2"/>
  <c r="N11" i="2"/>
  <c r="N7" i="2"/>
  <c r="O5" i="2"/>
  <c r="M5" i="2"/>
  <c r="N5" i="2" s="1"/>
  <c r="O4" i="2" l="1"/>
  <c r="M4" i="2"/>
  <c r="K4" i="2"/>
  <c r="N4" i="2" l="1"/>
  <c r="O13" i="2"/>
</calcChain>
</file>

<file path=xl/sharedStrings.xml><?xml version="1.0" encoding="utf-8"?>
<sst xmlns="http://schemas.openxmlformats.org/spreadsheetml/2006/main" count="58" uniqueCount="39">
  <si>
    <t xml:space="preserve">Среднее квадратичное отклонение </t>
  </si>
  <si>
    <t>Коэффициент вариации</t>
  </si>
  <si>
    <t>(&lt;ц&gt;)</t>
  </si>
  <si>
    <t>(σ)</t>
  </si>
  <si>
    <t>(V)</t>
  </si>
  <si>
    <t>Количество/объем</t>
  </si>
  <si>
    <t>Ед.изм.</t>
  </si>
  <si>
    <t>Ответственный за обоснование цены контракта</t>
  </si>
  <si>
    <t>__________________</t>
  </si>
  <si>
    <r>
      <t>Расчет начальной (максимальной) цены Контракта
 методом сопоставимых рыночных цен (анализа рынка)</t>
    </r>
    <r>
      <rPr>
        <sz val="16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</si>
  <si>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НМЦК (руб.) итого  с учетом всех расходов, налогов и сборов </t>
  </si>
  <si>
    <t>Наименование товаров</t>
  </si>
  <si>
    <t>ОКПД2</t>
  </si>
  <si>
    <t>КТРУ</t>
  </si>
  <si>
    <t>№</t>
  </si>
  <si>
    <t>Средняя цена единицы с учетом всех расходов, налогов и сборов</t>
  </si>
  <si>
    <t>Минимальная цена единицы с учетом всех расходов, налогов и сборов</t>
  </si>
  <si>
    <t>шт</t>
  </si>
  <si>
    <t>отсуствует</t>
  </si>
  <si>
    <t>Блок дверной</t>
  </si>
  <si>
    <t>16.23.11.130</t>
  </si>
  <si>
    <t>16.23.11.130-00000002</t>
  </si>
  <si>
    <t>Коробка дверная</t>
  </si>
  <si>
    <t>16.23.11.130-00000006</t>
  </si>
  <si>
    <t>Комплект ручек дверных</t>
  </si>
  <si>
    <t>25.72.14.120</t>
  </si>
  <si>
    <t>Петля для дверей металлическая</t>
  </si>
  <si>
    <t>25.72.14.120-00000055</t>
  </si>
  <si>
    <t>Фурнитура для дверей металлическая</t>
  </si>
  <si>
    <t>25.72.14.120-00000025</t>
  </si>
  <si>
    <t>Ключевой цилиндр тип 1</t>
  </si>
  <si>
    <t>25.72.13.120</t>
  </si>
  <si>
    <t>Накладка декоративная</t>
  </si>
  <si>
    <t>компл</t>
  </si>
  <si>
    <t>Ключевой цилиндр тип 2</t>
  </si>
  <si>
    <t>КП № 1 (от 19.05.2026 № 01/26-13/652)</t>
  </si>
  <si>
    <t>КП № 2 (от 19.05.2026 № 01/26-13/654)</t>
  </si>
  <si>
    <t>КП № 3 (от 19.05.2026 № 01/26-13/653)</t>
  </si>
  <si>
    <t xml:space="preserve">Начальная (максимальная) цена контракта (руб.) итого  с учетом всех расходов, налогов и сборов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</si>
</sst>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2" fontId="2" fillId="2" borderId="0" xfId="0" applyNumberFormat="1" applyFont="1" applyFill="1" applyAlignment="1">
      <alignment vertical="center"/>
    </xf>
    <xf numFmtId="2" fontId="3" fillId="2" borderId="0" xfId="0" applyNumberFormat="1" applyFont="1" applyFill="1" applyAlignment="1">
      <alignment vertical="center"/>
    </xf>
    <xf numFmtId="164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164" fontId="6" fillId="2" borderId="1" xfId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2" fillId="2" borderId="0" xfId="0" applyNumberFormat="1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7"/>
  <sheetViews>
    <sheetView tabSelected="1" zoomScale="90" zoomScaleNormal="90" workbookViewId="0">
      <selection activeCell="T13" sqref="T13"/>
    </sheetView>
  </sheetViews>
  <sheetFormatPr defaultColWidth="9.28515625" defaultRowHeight="15" x14ac:dyDescent="0.25"/>
  <cols>
    <col min="1" max="1" width="3.85546875" style="1" customWidth="1"/>
    <col min="2" max="2" width="5.28515625" style="2" customWidth="1"/>
    <col min="3" max="3" width="15.7109375" style="2" customWidth="1"/>
    <col min="4" max="4" width="19.42578125" style="2" customWidth="1"/>
    <col min="5" max="5" width="33.5703125" style="2" customWidth="1"/>
    <col min="6" max="7" width="9.28515625" style="2" customWidth="1"/>
    <col min="8" max="8" width="14" style="3" customWidth="1"/>
    <col min="9" max="9" width="13.7109375" style="3" customWidth="1"/>
    <col min="10" max="10" width="12.7109375" style="3" customWidth="1"/>
    <col min="11" max="12" width="13" style="1" customWidth="1"/>
    <col min="13" max="13" width="10.7109375" style="1" customWidth="1"/>
    <col min="14" max="14" width="14.42578125" style="1" customWidth="1"/>
    <col min="15" max="15" width="15.42578125" style="1" customWidth="1"/>
    <col min="16" max="16" width="0.28515625" style="1" customWidth="1"/>
    <col min="17" max="16384" width="9.28515625" style="1"/>
  </cols>
  <sheetData>
    <row r="1" spans="2:15" ht="53.25" customHeight="1" x14ac:dyDescent="0.25">
      <c r="B1" s="21" t="s">
        <v>9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2:15" ht="95.25" customHeight="1" x14ac:dyDescent="0.25">
      <c r="B2" s="24" t="s">
        <v>14</v>
      </c>
      <c r="C2" s="25" t="s">
        <v>12</v>
      </c>
      <c r="D2" s="25" t="s">
        <v>13</v>
      </c>
      <c r="E2" s="24" t="s">
        <v>11</v>
      </c>
      <c r="F2" s="24" t="s">
        <v>5</v>
      </c>
      <c r="G2" s="24" t="s">
        <v>6</v>
      </c>
      <c r="H2" s="23" t="s">
        <v>35</v>
      </c>
      <c r="I2" s="23" t="s">
        <v>36</v>
      </c>
      <c r="J2" s="23" t="s">
        <v>37</v>
      </c>
      <c r="K2" s="5" t="s">
        <v>15</v>
      </c>
      <c r="L2" s="5" t="s">
        <v>16</v>
      </c>
      <c r="M2" s="5" t="s">
        <v>0</v>
      </c>
      <c r="N2" s="5" t="s">
        <v>1</v>
      </c>
      <c r="O2" s="6" t="s">
        <v>10</v>
      </c>
    </row>
    <row r="3" spans="2:15" ht="15.75" customHeight="1" x14ac:dyDescent="0.25">
      <c r="B3" s="24"/>
      <c r="C3" s="27"/>
      <c r="D3" s="27"/>
      <c r="E3" s="25"/>
      <c r="F3" s="25"/>
      <c r="G3" s="25"/>
      <c r="H3" s="26"/>
      <c r="I3" s="26"/>
      <c r="J3" s="26"/>
      <c r="K3" s="5" t="s">
        <v>2</v>
      </c>
      <c r="L3" s="5" t="s">
        <v>2</v>
      </c>
      <c r="M3" s="5" t="s">
        <v>3</v>
      </c>
      <c r="N3" s="5" t="s">
        <v>4</v>
      </c>
      <c r="O3" s="7"/>
    </row>
    <row r="4" spans="2:15" ht="28.5" customHeight="1" x14ac:dyDescent="0.25">
      <c r="B4" s="9">
        <v>1</v>
      </c>
      <c r="C4" s="15" t="s">
        <v>20</v>
      </c>
      <c r="D4" s="15" t="s">
        <v>21</v>
      </c>
      <c r="E4" s="13" t="s">
        <v>19</v>
      </c>
      <c r="F4" s="12">
        <v>8</v>
      </c>
      <c r="G4" s="17" t="s">
        <v>17</v>
      </c>
      <c r="H4" s="18">
        <v>30000</v>
      </c>
      <c r="I4" s="18">
        <v>28000</v>
      </c>
      <c r="J4" s="19">
        <v>32000</v>
      </c>
      <c r="K4" s="14">
        <f>(H4+I4+J4)/3</f>
        <v>30000</v>
      </c>
      <c r="L4" s="18">
        <v>28000</v>
      </c>
      <c r="M4" s="10">
        <f t="shared" ref="M4:M12" si="0">STDEV(H4:J4)</f>
        <v>2000</v>
      </c>
      <c r="N4" s="10">
        <f t="shared" ref="N4:N12" si="1">SUM(M4/K4*100)</f>
        <v>6.666666666666667</v>
      </c>
      <c r="O4" s="11">
        <f>L4*F4</f>
        <v>224000</v>
      </c>
    </row>
    <row r="5" spans="2:15" ht="28.5" customHeight="1" x14ac:dyDescent="0.25">
      <c r="B5" s="9">
        <v>2</v>
      </c>
      <c r="C5" s="15" t="s">
        <v>20</v>
      </c>
      <c r="D5" s="15" t="s">
        <v>23</v>
      </c>
      <c r="E5" s="13" t="s">
        <v>22</v>
      </c>
      <c r="F5" s="12">
        <v>3</v>
      </c>
      <c r="G5" s="17" t="s">
        <v>17</v>
      </c>
      <c r="H5" s="20">
        <v>18000</v>
      </c>
      <c r="I5" s="20">
        <v>16000</v>
      </c>
      <c r="J5" s="19">
        <v>20000</v>
      </c>
      <c r="K5" s="14">
        <f t="shared" ref="K5:K12" si="2">(H5+I5+J5)/3</f>
        <v>18000</v>
      </c>
      <c r="L5" s="20">
        <v>16000</v>
      </c>
      <c r="M5" s="10">
        <f t="shared" si="0"/>
        <v>2000</v>
      </c>
      <c r="N5" s="10">
        <f t="shared" si="1"/>
        <v>11.111111111111111</v>
      </c>
      <c r="O5" s="11">
        <f t="shared" ref="O5:O12" si="3">L5*F5</f>
        <v>48000</v>
      </c>
    </row>
    <row r="6" spans="2:15" ht="28.5" customHeight="1" x14ac:dyDescent="0.25">
      <c r="B6" s="9">
        <v>3</v>
      </c>
      <c r="C6" s="15" t="s">
        <v>20</v>
      </c>
      <c r="D6" s="15" t="s">
        <v>23</v>
      </c>
      <c r="E6" s="13" t="s">
        <v>22</v>
      </c>
      <c r="F6" s="12">
        <v>5</v>
      </c>
      <c r="G6" s="17" t="s">
        <v>17</v>
      </c>
      <c r="H6" s="20">
        <v>12000</v>
      </c>
      <c r="I6" s="20">
        <v>10000</v>
      </c>
      <c r="J6" s="19">
        <v>14000</v>
      </c>
      <c r="K6" s="14">
        <f t="shared" si="2"/>
        <v>12000</v>
      </c>
      <c r="L6" s="20">
        <v>10000</v>
      </c>
      <c r="M6" s="10">
        <f t="shared" si="0"/>
        <v>2000</v>
      </c>
      <c r="N6" s="10">
        <f t="shared" si="1"/>
        <v>16.666666666666664</v>
      </c>
      <c r="O6" s="11">
        <f t="shared" si="3"/>
        <v>50000</v>
      </c>
    </row>
    <row r="7" spans="2:15" ht="28.5" customHeight="1" x14ac:dyDescent="0.25">
      <c r="B7" s="9">
        <v>4</v>
      </c>
      <c r="C7" s="15" t="s">
        <v>25</v>
      </c>
      <c r="D7" s="15" t="s">
        <v>18</v>
      </c>
      <c r="E7" s="13" t="s">
        <v>24</v>
      </c>
      <c r="F7" s="12">
        <v>8</v>
      </c>
      <c r="G7" s="17" t="s">
        <v>17</v>
      </c>
      <c r="H7" s="20">
        <v>5000</v>
      </c>
      <c r="I7" s="20">
        <v>4000</v>
      </c>
      <c r="J7" s="19">
        <v>5500</v>
      </c>
      <c r="K7" s="14">
        <f t="shared" si="2"/>
        <v>4833.333333333333</v>
      </c>
      <c r="L7" s="20">
        <v>4000</v>
      </c>
      <c r="M7" s="10">
        <f t="shared" si="0"/>
        <v>763.76261582597499</v>
      </c>
      <c r="N7" s="10">
        <f t="shared" si="1"/>
        <v>15.801985155020173</v>
      </c>
      <c r="O7" s="11">
        <f t="shared" si="3"/>
        <v>32000</v>
      </c>
    </row>
    <row r="8" spans="2:15" ht="28.5" customHeight="1" x14ac:dyDescent="0.25">
      <c r="B8" s="9">
        <v>5</v>
      </c>
      <c r="C8" s="15" t="s">
        <v>25</v>
      </c>
      <c r="D8" s="15" t="s">
        <v>27</v>
      </c>
      <c r="E8" s="13" t="s">
        <v>26</v>
      </c>
      <c r="F8" s="12">
        <v>16</v>
      </c>
      <c r="G8" s="17" t="s">
        <v>17</v>
      </c>
      <c r="H8" s="20">
        <v>600</v>
      </c>
      <c r="I8" s="20">
        <v>500</v>
      </c>
      <c r="J8" s="19">
        <v>650</v>
      </c>
      <c r="K8" s="14">
        <f t="shared" si="2"/>
        <v>583.33333333333337</v>
      </c>
      <c r="L8" s="20">
        <v>500</v>
      </c>
      <c r="M8" s="10">
        <f t="shared" si="0"/>
        <v>76.376261582597209</v>
      </c>
      <c r="N8" s="10">
        <f t="shared" si="1"/>
        <v>13.09307341415952</v>
      </c>
      <c r="O8" s="11">
        <f t="shared" si="3"/>
        <v>8000</v>
      </c>
    </row>
    <row r="9" spans="2:15" ht="28.5" customHeight="1" x14ac:dyDescent="0.25">
      <c r="B9" s="9">
        <v>6</v>
      </c>
      <c r="C9" s="15" t="s">
        <v>25</v>
      </c>
      <c r="D9" s="15" t="s">
        <v>29</v>
      </c>
      <c r="E9" s="13" t="s">
        <v>28</v>
      </c>
      <c r="F9" s="12">
        <v>8</v>
      </c>
      <c r="G9" s="17" t="s">
        <v>17</v>
      </c>
      <c r="H9" s="20">
        <v>6000</v>
      </c>
      <c r="I9" s="20">
        <v>5000</v>
      </c>
      <c r="J9" s="19">
        <v>7500</v>
      </c>
      <c r="K9" s="14">
        <f t="shared" si="2"/>
        <v>6166.666666666667</v>
      </c>
      <c r="L9" s="20">
        <v>5000</v>
      </c>
      <c r="M9" s="10">
        <f t="shared" si="0"/>
        <v>1258.3057392117926</v>
      </c>
      <c r="N9" s="10">
        <f t="shared" si="1"/>
        <v>20.404957933164201</v>
      </c>
      <c r="O9" s="11">
        <f t="shared" si="3"/>
        <v>40000</v>
      </c>
    </row>
    <row r="10" spans="2:15" ht="28.5" customHeight="1" x14ac:dyDescent="0.25">
      <c r="B10" s="9">
        <v>7</v>
      </c>
      <c r="C10" s="15" t="s">
        <v>31</v>
      </c>
      <c r="D10" s="15" t="s">
        <v>18</v>
      </c>
      <c r="E10" s="13" t="s">
        <v>30</v>
      </c>
      <c r="F10" s="12">
        <v>5</v>
      </c>
      <c r="G10" s="17" t="s">
        <v>17</v>
      </c>
      <c r="H10" s="20">
        <v>2500</v>
      </c>
      <c r="I10" s="20">
        <v>2000</v>
      </c>
      <c r="J10" s="19">
        <v>3000</v>
      </c>
      <c r="K10" s="14">
        <f t="shared" si="2"/>
        <v>2500</v>
      </c>
      <c r="L10" s="20">
        <v>2000</v>
      </c>
      <c r="M10" s="10">
        <f t="shared" si="0"/>
        <v>500</v>
      </c>
      <c r="N10" s="10">
        <f t="shared" si="1"/>
        <v>20</v>
      </c>
      <c r="O10" s="11">
        <f t="shared" si="3"/>
        <v>10000</v>
      </c>
    </row>
    <row r="11" spans="2:15" ht="28.5" customHeight="1" x14ac:dyDescent="0.25">
      <c r="B11" s="9">
        <v>8</v>
      </c>
      <c r="C11" s="15" t="s">
        <v>31</v>
      </c>
      <c r="D11" s="15" t="s">
        <v>18</v>
      </c>
      <c r="E11" s="13" t="s">
        <v>34</v>
      </c>
      <c r="F11" s="12">
        <v>3</v>
      </c>
      <c r="G11" s="17" t="s">
        <v>17</v>
      </c>
      <c r="H11" s="20">
        <v>2500</v>
      </c>
      <c r="I11" s="18">
        <v>2000</v>
      </c>
      <c r="J11" s="19">
        <v>3000</v>
      </c>
      <c r="K11" s="14">
        <f t="shared" si="2"/>
        <v>2500</v>
      </c>
      <c r="L11" s="18">
        <v>2000</v>
      </c>
      <c r="M11" s="10">
        <f t="shared" si="0"/>
        <v>500</v>
      </c>
      <c r="N11" s="10">
        <f t="shared" si="1"/>
        <v>20</v>
      </c>
      <c r="O11" s="11">
        <f t="shared" si="3"/>
        <v>6000</v>
      </c>
    </row>
    <row r="12" spans="2:15" ht="28.5" customHeight="1" x14ac:dyDescent="0.25">
      <c r="B12" s="9">
        <v>9</v>
      </c>
      <c r="C12" s="15" t="s">
        <v>25</v>
      </c>
      <c r="D12" s="15" t="s">
        <v>18</v>
      </c>
      <c r="E12" s="13" t="s">
        <v>32</v>
      </c>
      <c r="F12" s="12">
        <v>8</v>
      </c>
      <c r="G12" s="17" t="s">
        <v>33</v>
      </c>
      <c r="H12" s="20">
        <v>2000</v>
      </c>
      <c r="I12" s="20">
        <v>1500</v>
      </c>
      <c r="J12" s="19">
        <v>2300</v>
      </c>
      <c r="K12" s="14">
        <f t="shared" si="2"/>
        <v>1933.3333333333333</v>
      </c>
      <c r="L12" s="20">
        <v>1500</v>
      </c>
      <c r="M12" s="10">
        <f t="shared" si="0"/>
        <v>404.14518843273765</v>
      </c>
      <c r="N12" s="10">
        <f t="shared" si="1"/>
        <v>20.904061470658846</v>
      </c>
      <c r="O12" s="11">
        <f t="shared" si="3"/>
        <v>12000</v>
      </c>
    </row>
    <row r="13" spans="2:15" ht="22.5" customHeight="1" x14ac:dyDescent="0.25">
      <c r="B13" s="28" t="s">
        <v>38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O13" s="8">
        <f>SUM(O4:O12)</f>
        <v>430000</v>
      </c>
    </row>
    <row r="14" spans="2:15" ht="23.25" customHeight="1" x14ac:dyDescent="0.25"/>
    <row r="15" spans="2:15" ht="15" customHeight="1" x14ac:dyDescent="0.25">
      <c r="C15" s="22" t="s">
        <v>7</v>
      </c>
      <c r="D15" s="22"/>
      <c r="E15" s="22"/>
      <c r="G15" s="22" t="s">
        <v>8</v>
      </c>
      <c r="H15" s="22"/>
      <c r="I15" s="22"/>
      <c r="J15" s="22"/>
    </row>
    <row r="16" spans="2:15" ht="83.25" customHeight="1" x14ac:dyDescent="0.25"/>
    <row r="17" spans="8:10" x14ac:dyDescent="0.25">
      <c r="J17" s="16"/>
    </row>
    <row r="18" spans="8:10" x14ac:dyDescent="0.25">
      <c r="J18" s="16"/>
    </row>
    <row r="19" spans="8:10" x14ac:dyDescent="0.25">
      <c r="J19" s="16"/>
    </row>
    <row r="20" spans="8:10" x14ac:dyDescent="0.25">
      <c r="J20" s="16"/>
    </row>
    <row r="21" spans="8:10" x14ac:dyDescent="0.25">
      <c r="J21" s="16"/>
    </row>
    <row r="22" spans="8:10" x14ac:dyDescent="0.25">
      <c r="J22" s="16"/>
    </row>
    <row r="23" spans="8:10" x14ac:dyDescent="0.25">
      <c r="J23" s="16"/>
    </row>
    <row r="24" spans="8:10" x14ac:dyDescent="0.25">
      <c r="J24" s="16"/>
    </row>
    <row r="25" spans="8:10" x14ac:dyDescent="0.25">
      <c r="J25" s="16"/>
    </row>
    <row r="27" spans="8:10" x14ac:dyDescent="0.25">
      <c r="H27" s="4"/>
    </row>
  </sheetData>
  <sheetProtection formatCells="0" formatColumns="0" formatRows="0" insertColumns="0" insertRows="0" insertHyperlinks="0" deleteColumns="0" deleteRows="0" sort="0" autoFilter="0" pivotTables="0"/>
  <protectedRanges>
    <protectedRange sqref="F13:J1048576 B14:B1048576 C14:E14 C16:E1048576 C15:D15 B2:D3 B13:D13 B4:B12" name="Диапазон3"/>
    <protectedRange sqref="E2:G3" name="Диапазон3_4"/>
    <protectedRange sqref="B1:J1" name="Диапазон3_5"/>
    <protectedRange sqref="K4:K12" name="Диапазон3_3"/>
    <protectedRange sqref="C4:D12" name="Диапазон3_1"/>
    <protectedRange sqref="F4:G12" name="Диапазон3_1_1"/>
    <protectedRange sqref="E4:E12" name="Диапазон3_2_1"/>
    <protectedRange sqref="H4:J12 L4:L12" name="Диапазон3_3_1_1"/>
    <protectedRange sqref="H2:J3" name="Диапазон3_4_1_1_1"/>
  </protectedRanges>
  <mergeCells count="13">
    <mergeCell ref="B1:O1"/>
    <mergeCell ref="G15:J15"/>
    <mergeCell ref="I2:I3"/>
    <mergeCell ref="B2:B3"/>
    <mergeCell ref="E2:E3"/>
    <mergeCell ref="F2:F3"/>
    <mergeCell ref="H2:H3"/>
    <mergeCell ref="G2:G3"/>
    <mergeCell ref="J2:J3"/>
    <mergeCell ref="C2:C3"/>
    <mergeCell ref="D2:D3"/>
    <mergeCell ref="B13:N13"/>
    <mergeCell ref="C15:E15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Коэф. вар.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USER-66</dc:creator>
  <cp:lastModifiedBy>Мишурова Ксения Александровна</cp:lastModifiedBy>
  <cp:lastPrinted>2026-05-19T05:46:09Z</cp:lastPrinted>
  <dcterms:created xsi:type="dcterms:W3CDTF">2016-05-24T08:50:49Z</dcterms:created>
  <dcterms:modified xsi:type="dcterms:W3CDTF">2026-05-19T12:08:10Z</dcterms:modified>
</cp:coreProperties>
</file>