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 " sheetId="1" state="visible" r:id="rId3"/>
  </sheets>
  <definedNames>
    <definedName function="false" hidden="true" localSheetId="0" name="_xlnm._FilterDatabase" vbProcedure="false">'НМЦК '!$A$2:$M$18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<sst xmlns="http://schemas.openxmlformats.org/spreadsheetml/2006/main" count="50" uniqueCount="40">
  <si>
    <t xml:space="preserve">Z-26-00772 от 07.04.2026</t>
  </si>
  <si>
    <t xml:space="preserve">              Обоснование начальной (максимальной) цены контракта, цены контракта, заключаемого с единственным поставщиком (подрядчиком, исполнителем), начальной суммы цен единиц товара, работы, услуги</t>
  </si>
  <si>
    <t xml:space="preserve">объект закупки</t>
  </si>
  <si>
    <t xml:space="preserve">Поставка  товаров для полевой практики для нужд ФГБОУ ВО «Алтайский государственный университет». </t>
  </si>
  <si>
    <t xml:space="preserve">Используемый метод определения НМЦК </t>
  </si>
  <si>
    <t xml:space="preserve">метод сопоставимых рыночных цен (анализ рынка)</t>
  </si>
  <si>
    <t xml:space="preserve">Описание объекта закупки</t>
  </si>
  <si>
    <t xml:space="preserve">Объем закупки</t>
  </si>
  <si>
    <t xml:space="preserve">Ед изм.</t>
  </si>
  <si>
    <t xml:space="preserve">Ценовые предложения</t>
  </si>
  <si>
    <r>
      <rPr>
        <sz val="10"/>
        <color rgb="FF000000"/>
        <rFont val="Times New Roman"/>
        <family val="1"/>
        <charset val="204"/>
      </rPr>
      <t xml:space="preserve">Среднее  квадратичное отклонение </t>
    </r>
    <r>
      <rPr>
        <vertAlign val="superscript"/>
        <sz val="10"/>
        <color rgb="FF000000"/>
        <rFont val="Times New Roman"/>
        <family val="1"/>
        <charset val="204"/>
      </rPr>
      <t xml:space="preserve">1    </t>
    </r>
  </si>
  <si>
    <r>
      <rPr>
        <sz val="10"/>
        <color rgb="FF000000"/>
        <rFont val="Times New Roman"/>
        <family val="1"/>
        <charset val="204"/>
      </rPr>
      <t xml:space="preserve">Коэффициент вариации</t>
    </r>
    <r>
      <rPr>
        <vertAlign val="superscript"/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</si>
  <si>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 xml:space="preserve">НМЦК за единицу 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</si>
  <si>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rPr>
        <sz val="10"/>
        <color rgb="FF000000"/>
        <rFont val="Times New Roman"/>
        <family val="1"/>
        <charset val="204"/>
      </rPr>
      <t xml:space="preserve">НМЦК </t>
    </r>
    <r>
      <rPr>
        <vertAlign val="superscript"/>
        <sz val="10"/>
        <color rgb="FF000000"/>
        <rFont val="Times New Roman"/>
        <family val="1"/>
        <charset val="204"/>
      </rPr>
      <t xml:space="preserve">3</t>
    </r>
  </si>
  <si>
    <t xml:space="preserve">Установленные требования, в соответствии с ПП РФ от 23.12.2024 № 1875 (запрет, ограничение, преимущество)</t>
  </si>
  <si>
    <t xml:space="preserve">вх.45-3-04/548 от 24.04.2026г.</t>
  </si>
  <si>
    <t xml:space="preserve">вх.45-3-04/549 от 24.04.2026г.</t>
  </si>
  <si>
    <t xml:space="preserve">вх.45-3-04/550 от 24.04.2026г.</t>
  </si>
  <si>
    <t xml:space="preserve">ПП1875</t>
  </si>
  <si>
    <t xml:space="preserve">Гвозди строительные </t>
  </si>
  <si>
    <t xml:space="preserve">шт</t>
  </si>
  <si>
    <t xml:space="preserve">Преимущество</t>
  </si>
  <si>
    <t xml:space="preserve">25.93.14.111</t>
  </si>
  <si>
    <t xml:space="preserve">Носилки строительные</t>
  </si>
  <si>
    <t xml:space="preserve">22.23.19.190</t>
  </si>
  <si>
    <t xml:space="preserve">Топор</t>
  </si>
  <si>
    <t xml:space="preserve">25.73.10.000</t>
  </si>
  <si>
    <t xml:space="preserve">Рулетка 50 м</t>
  </si>
  <si>
    <t xml:space="preserve">26.51.33.199</t>
  </si>
  <si>
    <t xml:space="preserve">Гвозди металлические строительные </t>
  </si>
  <si>
    <t xml:space="preserve">кг</t>
  </si>
  <si>
    <t xml:space="preserve">Пила туристическая Следопыт Forester (с чехлом) </t>
  </si>
  <si>
    <t xml:space="preserve">25.73.20.110</t>
  </si>
  <si>
    <t xml:space="preserve">ИТОГО НМЦК</t>
  </si>
  <si>
    <t xml:space="preserve">Способ закупки - закупка у единственного поставщика (исполнителя, подрядчика). </t>
  </si>
  <si>
    <r>
      <rPr>
        <vertAlign val="superscript"/>
        <sz val="9"/>
        <rFont val="Times New Roman"/>
        <family val="1"/>
        <charset val="204"/>
      </rPr>
      <t xml:space="preserve">1</t>
    </r>
    <r>
      <rPr>
        <sz val="9"/>
        <rFont val="Times New Roman"/>
        <family val="1"/>
        <charset val="204"/>
      </rPr>
      <t xml:space="preserve"> где,            - цена единицы товара, работы, услуги, указанная в источнике с номером i; &lt;ц&gt; - средняя арифметическая величина цены единицы товара, работы, услуги; n - количество значений, используемых в расчете.
</t>
    </r>
  </si>
  <si>
    <r>
      <rPr>
        <vertAlign val="superscript"/>
        <sz val="9"/>
        <rFont val="Times New Roman"/>
        <family val="1"/>
        <charset val="204"/>
      </rPr>
      <t xml:space="preserve"> 2 </t>
    </r>
    <r>
      <rPr>
        <sz val="9"/>
        <rFont val="Times New Roman"/>
        <family val="1"/>
        <charset val="204"/>
      </rPr>
      <t xml:space="preserve">НМЦК за единицу</t>
    </r>
  </si>
  <si>
    <t xml:space="preserve">n - количество значений, используемых в расчете;
i - номер источника ценовой информации; 
  - цена единицы товара, работы, услуги, представленная в источнике с номером i</t>
  </si>
  <si>
    <r>
      <rPr>
        <vertAlign val="superscript"/>
        <sz val="9"/>
        <color theme="1"/>
        <rFont val="Times New Roman"/>
        <family val="1"/>
        <charset val="204"/>
      </rPr>
      <t xml:space="preserve">3</t>
    </r>
    <r>
      <rPr>
        <sz val="9"/>
        <color theme="1"/>
        <rFont val="Times New Roman"/>
        <family val="1"/>
        <charset val="204"/>
      </rPr>
      <t xml:space="preserve"> НМЦК= НМЦК</t>
    </r>
    <r>
      <rPr>
        <vertAlign val="subscript"/>
        <sz val="9"/>
        <color theme="1"/>
        <rFont val="Times New Roman"/>
        <family val="1"/>
        <charset val="204"/>
      </rPr>
      <t xml:space="preserve"> ед </t>
    </r>
    <r>
      <rPr>
        <sz val="9"/>
        <color theme="1"/>
        <rFont val="Times New Roman"/>
        <family val="1"/>
        <charset val="204"/>
      </rPr>
      <t xml:space="preserve"> * v  ;                                     где</t>
    </r>
  </si>
  <si>
    <t xml:space="preserve">v - количество (объем) закупаемого товара (работы, услуги)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</si>
</sst>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General"/>
    <numFmt numFmtId="167" formatCode="#,##0.00"/>
    <numFmt numFmtId="168" formatCode="#,##0.00\ _₽"/>
  </numFmts>
  <fonts count="3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i val="true"/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1"/>
    </font>
    <font>
      <b val="true"/>
      <sz val="11"/>
      <name val="Times New Roman"/>
      <family val="1"/>
      <charset val="204"/>
    </font>
    <font>
      <sz val="11"/>
      <name val="Calibri"/>
      <family val="2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color rgb="FF000000"/>
      <name val="Calibri"/>
      <family val="0"/>
    </font>
    <font>
      <sz val="11"/>
      <name val="Calibri"/>
      <family val="0"/>
    </font>
    <font>
      <sz val="8"/>
      <color rgb="FF000000"/>
      <name val="Times New Roman"/>
      <family val="0"/>
    </font>
    <font>
      <sz val="13"/>
      <color rgb="FF000000"/>
      <name val="Times New Roman"/>
      <family val="0"/>
    </font>
    <font>
      <sz val="10"/>
      <color rgb="FF000000"/>
      <name val="Times New Roman"/>
      <family val="0"/>
    </font>
    <font>
      <vertAlign val="subscript"/>
      <sz val="13"/>
      <color rgb="FF000000"/>
      <name val="Times New Roman"/>
      <family val="0"/>
    </font>
    <font>
      <i val="true"/>
      <sz val="8"/>
      <color rgb="FF000000"/>
      <name val="Times New Roman"/>
      <family val="0"/>
    </font>
    <font>
      <i val="true"/>
      <sz val="13"/>
      <color rgb="FF000000"/>
      <name val="Times New Roman"/>
      <family val="0"/>
    </font>
    <font>
      <sz val="8"/>
      <color rgb="FF000000"/>
      <name val="Symbol"/>
      <family val="0"/>
    </font>
    <font>
      <sz val="13"/>
      <color rgb="FF000000"/>
      <name val="Symbol"/>
      <family val="0"/>
    </font>
    <font>
      <sz val="20"/>
      <color rgb="FF000000"/>
      <name val="Symbo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  <cellStyle name="Обычный 3 2" xfId="23"/>
    <cellStyle name="Обычный 4" xfId="24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1.wmf"/><Relationship Id="rId4" Type="http://schemas.openxmlformats.org/officeDocument/2006/relationships/image" Target="../media/image3.wmf"/><Relationship Id="rId5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75600</xdr:colOff>
      <xdr:row>9</xdr:row>
      <xdr:rowOff>218880</xdr:rowOff>
    </xdr:from>
    <xdr:to>
      <xdr:col>7</xdr:col>
      <xdr:colOff>787320</xdr:colOff>
      <xdr:row>9</xdr:row>
      <xdr:rowOff>561600</xdr:rowOff>
    </xdr:to>
    <xdr:pic>
      <xdr:nvPicPr>
        <xdr:cNvPr id="0" name="Рисунок 1" descr="base_1_153376_27"/>
        <xdr:cNvPicPr/>
      </xdr:nvPicPr>
      <xdr:blipFill>
        <a:blip r:embed="rId1"/>
        <a:stretch/>
      </xdr:blipFill>
      <xdr:spPr>
        <a:xfrm>
          <a:off x="7033320" y="3371760"/>
          <a:ext cx="711720" cy="3427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8</xdr:col>
      <xdr:colOff>87840</xdr:colOff>
      <xdr:row>9</xdr:row>
      <xdr:rowOff>0</xdr:rowOff>
    </xdr:from>
    <xdr:to>
      <xdr:col>8</xdr:col>
      <xdr:colOff>763200</xdr:colOff>
      <xdr:row>9</xdr:row>
      <xdr:rowOff>226800</xdr:rowOff>
    </xdr:to>
    <xdr:pic>
      <xdr:nvPicPr>
        <xdr:cNvPr id="1" name="Рисунок 2" descr="base_1_153376_26"/>
        <xdr:cNvPicPr/>
      </xdr:nvPicPr>
      <xdr:blipFill>
        <a:blip r:embed="rId2"/>
        <a:stretch/>
      </xdr:blipFill>
      <xdr:spPr>
        <a:xfrm>
          <a:off x="7971840" y="3152880"/>
          <a:ext cx="675360" cy="226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153000</xdr:colOff>
      <xdr:row>20</xdr:row>
      <xdr:rowOff>407880</xdr:rowOff>
    </xdr:from>
    <xdr:to>
      <xdr:col>2</xdr:col>
      <xdr:colOff>171000</xdr:colOff>
      <xdr:row>20</xdr:row>
      <xdr:rowOff>408240</xdr:rowOff>
    </xdr:to>
    <xdr:sp>
      <xdr:nvSpPr>
        <xdr:cNvPr id="2" name="Line 21"/>
        <xdr:cNvSpPr/>
      </xdr:nvSpPr>
      <xdr:spPr>
        <a:xfrm>
          <a:off x="2800800" y="7323120"/>
          <a:ext cx="18000" cy="360"/>
        </a:xfrm>
        <a:prstGeom prst="line">
          <a:avLst/>
        </a:prstGeom>
        <a:ln w="825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2209320</xdr:colOff>
      <xdr:row>19</xdr:row>
      <xdr:rowOff>132840</xdr:rowOff>
    </xdr:from>
    <xdr:to>
      <xdr:col>1</xdr:col>
      <xdr:colOff>2276280</xdr:colOff>
      <xdr:row>20</xdr:row>
      <xdr:rowOff>138960</xdr:rowOff>
    </xdr:to>
    <xdr:sp>
      <xdr:nvSpPr>
        <xdr:cNvPr id="3" name="Rectangle 22"/>
        <xdr:cNvSpPr/>
      </xdr:nvSpPr>
      <xdr:spPr>
        <a:xfrm>
          <a:off x="2431080" y="6857640"/>
          <a:ext cx="66960" cy="196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spAutoFit/>
        </a:bodyPr>
        <a:p>
          <a:pPr>
            <a:lnSpc>
              <a:spcPct val="115000"/>
            </a:lnSpc>
            <a:spcAft>
              <a:spcPts val="1001"/>
            </a:spcAft>
          </a:pPr>
          <a:r>
            <a:rPr b="0" lang="ru-RU" sz="1100" spc="-1" strike="noStrike">
              <a:solidFill>
                <a:srgbClr val="000000"/>
              </a:solidFill>
              <a:latin typeface="Calibri"/>
              <a:ea typeface="Calibri"/>
            </a:rPr>
            <a:t> 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8</xdr:col>
      <xdr:colOff>19440</xdr:colOff>
      <xdr:row>9</xdr:row>
      <xdr:rowOff>218880</xdr:rowOff>
    </xdr:from>
    <xdr:to>
      <xdr:col>9</xdr:col>
      <xdr:colOff>2520</xdr:colOff>
      <xdr:row>9</xdr:row>
      <xdr:rowOff>561600</xdr:rowOff>
    </xdr:to>
    <xdr:pic>
      <xdr:nvPicPr>
        <xdr:cNvPr id="4" name="Рисунок 23" descr="base_1_153376_27"/>
        <xdr:cNvPicPr/>
      </xdr:nvPicPr>
      <xdr:blipFill>
        <a:blip r:embed="rId3"/>
        <a:stretch/>
      </xdr:blipFill>
      <xdr:spPr>
        <a:xfrm>
          <a:off x="7903440" y="3371760"/>
          <a:ext cx="748440" cy="3427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364680</xdr:colOff>
      <xdr:row>17</xdr:row>
      <xdr:rowOff>191520</xdr:rowOff>
    </xdr:from>
    <xdr:to>
      <xdr:col>1</xdr:col>
      <xdr:colOff>559800</xdr:colOff>
      <xdr:row>18</xdr:row>
      <xdr:rowOff>279720</xdr:rowOff>
    </xdr:to>
    <xdr:pic>
      <xdr:nvPicPr>
        <xdr:cNvPr id="5" name="Рисунок 60" descr="base_1_153376_28"/>
        <xdr:cNvPicPr/>
      </xdr:nvPicPr>
      <xdr:blipFill>
        <a:blip r:embed="rId4"/>
        <a:stretch/>
      </xdr:blipFill>
      <xdr:spPr>
        <a:xfrm>
          <a:off x="586440" y="6268320"/>
          <a:ext cx="195120" cy="402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1458000</xdr:colOff>
      <xdr:row>19</xdr:row>
      <xdr:rowOff>63720</xdr:rowOff>
    </xdr:from>
    <xdr:to>
      <xdr:col>2</xdr:col>
      <xdr:colOff>543600</xdr:colOff>
      <xdr:row>21</xdr:row>
      <xdr:rowOff>151920</xdr:rowOff>
    </xdr:to>
    <xdr:grpSp>
      <xdr:nvGrpSpPr>
        <xdr:cNvPr id="6" name="Полотно 28"/>
        <xdr:cNvGrpSpPr/>
      </xdr:nvGrpSpPr>
      <xdr:grpSpPr>
        <a:xfrm>
          <a:off x="1679760" y="6788520"/>
          <a:ext cx="1511640" cy="774000"/>
          <a:chOff x="1679760" y="6788520"/>
          <a:chExt cx="1511640" cy="774000"/>
        </a:xfrm>
      </xdr:grpSpPr>
      <xdr:sp>
        <xdr:nvSpPr>
          <xdr:cNvPr id="7" name="Прямоугольник 62"/>
          <xdr:cNvSpPr/>
        </xdr:nvSpPr>
        <xdr:spPr>
          <a:xfrm>
            <a:off x="1730880" y="6902280"/>
            <a:ext cx="1401840" cy="3398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cxnSp>
        <xdr:nvCxnSpPr>
          <xdr:cNvPr id="8" name="Line 21"/>
          <xdr:cNvCxnSpPr/>
        </xdr:nvCxnSpPr>
        <xdr:spPr>
          <a:xfrm>
            <a:off x="2372760" y="7169760"/>
            <a:ext cx="82440" cy="360"/>
          </a:xfrm>
          <a:prstGeom prst="straightConnector1">
            <a:avLst/>
          </a:prstGeom>
          <a:ln w="8255">
            <a:solidFill>
              <a:srgbClr val="000000"/>
            </a:solidFill>
            <a:round/>
          </a:ln>
        </xdr:spPr>
      </xdr:cxnSp>
      <xdr:sp>
        <xdr:nvSpPr>
          <xdr:cNvPr id="9" name="Rectangle 22"/>
          <xdr:cNvSpPr/>
        </xdr:nvSpPr>
        <xdr:spPr>
          <a:xfrm>
            <a:off x="2081520" y="6980400"/>
            <a:ext cx="63720" cy="1958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ru-RU" sz="1100" spc="-1" strike="noStrike">
                <a:latin typeface="Calibri"/>
                <a:ea typeface="Calibri"/>
              </a:rPr>
              <a:t> </a:t>
            </a:r>
            <a:endParaRPr b="0" lang="ru-RU" sz="1100" spc="-1" strike="noStrike">
              <a:latin typeface="Times New Roman"/>
            </a:endParaRPr>
          </a:p>
        </xdr:txBody>
      </xdr:sp>
      <xdr:sp>
        <xdr:nvSpPr>
          <xdr:cNvPr id="10" name="Rectangle 23"/>
          <xdr:cNvSpPr/>
        </xdr:nvSpPr>
        <xdr:spPr>
          <a:xfrm>
            <a:off x="2928960" y="6805080"/>
            <a:ext cx="73800" cy="1292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800" spc="-1" strike="noStrike">
                <a:solidFill>
                  <a:srgbClr val="000000"/>
                </a:solidFill>
                <a:latin typeface="Times New Roman"/>
                <a:ea typeface="Calibri"/>
              </a:rPr>
              <a:t>1</a:t>
            </a:r>
            <a:endParaRPr b="0" lang="ru-RU" sz="800" spc="-1" strike="noStrike">
              <a:latin typeface="Times New Roman"/>
            </a:endParaRPr>
          </a:p>
        </xdr:txBody>
      </xdr:sp>
      <xdr:sp>
        <xdr:nvSpPr>
          <xdr:cNvPr id="11" name="Rectangle 24"/>
          <xdr:cNvSpPr/>
        </xdr:nvSpPr>
        <xdr:spPr>
          <a:xfrm>
            <a:off x="2371680" y="6808680"/>
            <a:ext cx="112320" cy="265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no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1300" spc="-1" strike="noStrike">
                <a:solidFill>
                  <a:srgbClr val="000000"/>
                </a:solidFill>
                <a:latin typeface="Times New Roman"/>
                <a:ea typeface="Calibri"/>
              </a:rPr>
              <a:t>1</a:t>
            </a:r>
            <a:endParaRPr b="0" lang="ru-RU" sz="1300" spc="-1" strike="noStrike">
              <a:latin typeface="Times New Roman"/>
            </a:endParaRPr>
          </a:p>
        </xdr:txBody>
      </xdr:sp>
      <xdr:sp>
        <xdr:nvSpPr>
          <xdr:cNvPr id="12" name="Rectangle 25"/>
          <xdr:cNvSpPr/>
        </xdr:nvSpPr>
        <xdr:spPr>
          <a:xfrm>
            <a:off x="1679760" y="6986880"/>
            <a:ext cx="479520" cy="239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1000" spc="-1" strike="noStrike">
                <a:solidFill>
                  <a:srgbClr val="000000"/>
                </a:solidFill>
                <a:latin typeface="Times New Roman"/>
                <a:ea typeface="Calibri"/>
              </a:rPr>
              <a:t>НМЦК</a:t>
            </a:r>
            <a:r>
              <a:rPr b="0" lang="ru-RU" sz="1300" spc="-1" strike="noStrike" baseline="-25000">
                <a:solidFill>
                  <a:srgbClr val="000000"/>
                </a:solidFill>
                <a:latin typeface="Times New Roman"/>
                <a:ea typeface="Calibri"/>
              </a:rPr>
              <a:t>ед</a:t>
            </a:r>
            <a:r>
              <a:rPr b="0" lang="en-US" sz="1300" spc="-1" strike="noStrike">
                <a:solidFill>
                  <a:srgbClr val="000000"/>
                </a:solidFill>
                <a:latin typeface="Times New Roman"/>
                <a:ea typeface="Calibri"/>
              </a:rPr>
              <a:t> </a:t>
            </a:r>
            <a:endParaRPr b="0" lang="ru-RU" sz="1300" spc="-1" strike="noStrike">
              <a:latin typeface="Times New Roman"/>
            </a:endParaRPr>
          </a:p>
        </xdr:txBody>
      </xdr:sp>
      <xdr:sp>
        <xdr:nvSpPr>
          <xdr:cNvPr id="13" name="Rectangle 26"/>
          <xdr:cNvSpPr/>
        </xdr:nvSpPr>
        <xdr:spPr>
          <a:xfrm>
            <a:off x="2804040" y="6791400"/>
            <a:ext cx="87480" cy="1292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i="1" lang="en-US" sz="800" spc="-1" strike="noStrike">
                <a:solidFill>
                  <a:srgbClr val="000000"/>
                </a:solidFill>
                <a:latin typeface="Times New Roman"/>
                <a:ea typeface="Calibri"/>
              </a:rPr>
              <a:t>n</a:t>
            </a:r>
            <a:endParaRPr b="0" lang="ru-RU" sz="800" spc="-1" strike="noStrike">
              <a:latin typeface="Times New Roman"/>
            </a:endParaRPr>
          </a:p>
        </xdr:txBody>
      </xdr:sp>
      <xdr:sp>
        <xdr:nvSpPr>
          <xdr:cNvPr id="14" name="Rectangle 27"/>
          <xdr:cNvSpPr/>
        </xdr:nvSpPr>
        <xdr:spPr>
          <a:xfrm>
            <a:off x="2886840" y="7433280"/>
            <a:ext cx="89280" cy="1292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i="1" lang="en-US" sz="800" spc="-1" strike="noStrike">
                <a:solidFill>
                  <a:srgbClr val="000000"/>
                </a:solidFill>
                <a:latin typeface="Times New Roman"/>
                <a:ea typeface="Calibri"/>
              </a:rPr>
              <a:t>i</a:t>
            </a:r>
            <a:endParaRPr b="0" lang="ru-RU" sz="800" spc="-1" strike="noStrike">
              <a:latin typeface="Times New Roman"/>
            </a:endParaRPr>
          </a:p>
        </xdr:txBody>
      </xdr:sp>
      <xdr:sp>
        <xdr:nvSpPr>
          <xdr:cNvPr id="15" name="Rectangle 28"/>
          <xdr:cNvSpPr/>
        </xdr:nvSpPr>
        <xdr:spPr>
          <a:xfrm>
            <a:off x="2847600" y="6945840"/>
            <a:ext cx="66240" cy="1818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no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i="1" lang="en-US" sz="800" spc="-1" strike="noStrike">
                <a:solidFill>
                  <a:srgbClr val="000000"/>
                </a:solidFill>
                <a:latin typeface="Times New Roman"/>
                <a:ea typeface="Calibri"/>
              </a:rPr>
              <a:t>i</a:t>
            </a:r>
            <a:endParaRPr b="0" lang="ru-RU" sz="800" spc="-1" strike="noStrike">
              <a:latin typeface="Times New Roman"/>
            </a:endParaRPr>
          </a:p>
        </xdr:txBody>
      </xdr:sp>
      <xdr:sp>
        <xdr:nvSpPr>
          <xdr:cNvPr id="16" name="Rectangle 29"/>
          <xdr:cNvSpPr/>
        </xdr:nvSpPr>
        <xdr:spPr>
          <a:xfrm>
            <a:off x="2823840" y="7171200"/>
            <a:ext cx="210240" cy="2106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i="1" lang="en-US" sz="1300" spc="-1" strike="noStrike">
                <a:solidFill>
                  <a:srgbClr val="000000"/>
                </a:solidFill>
                <a:latin typeface="Times New Roman"/>
                <a:ea typeface="Calibri"/>
              </a:rPr>
              <a:t>ц</a:t>
            </a:r>
            <a:endParaRPr b="0" lang="ru-RU" sz="1300" spc="-1" strike="noStrike">
              <a:latin typeface="Times New Roman"/>
            </a:endParaRPr>
          </a:p>
        </xdr:txBody>
      </xdr:sp>
      <xdr:sp>
        <xdr:nvSpPr>
          <xdr:cNvPr id="17" name="Rectangle 30"/>
          <xdr:cNvSpPr/>
        </xdr:nvSpPr>
        <xdr:spPr>
          <a:xfrm>
            <a:off x="2383920" y="7103880"/>
            <a:ext cx="150120" cy="3200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no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i="1" lang="en-US" sz="1300" spc="-1" strike="noStrike">
                <a:solidFill>
                  <a:srgbClr val="000000"/>
                </a:solidFill>
                <a:latin typeface="Times New Roman"/>
                <a:ea typeface="Calibri"/>
              </a:rPr>
              <a:t>n</a:t>
            </a:r>
            <a:endParaRPr b="0" lang="ru-RU" sz="1300" spc="-1" strike="noStrike">
              <a:latin typeface="Times New Roman"/>
            </a:endParaRPr>
          </a:p>
        </xdr:txBody>
      </xdr:sp>
      <xdr:sp>
        <xdr:nvSpPr>
          <xdr:cNvPr id="18" name="Rectangle 31"/>
          <xdr:cNvSpPr/>
        </xdr:nvSpPr>
        <xdr:spPr>
          <a:xfrm>
            <a:off x="2881800" y="6788520"/>
            <a:ext cx="309600" cy="1170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800" spc="-1" strike="noStrike">
                <a:solidFill>
                  <a:srgbClr val="000000"/>
                </a:solidFill>
                <a:latin typeface="Symbol"/>
                <a:ea typeface="Calibri"/>
              </a:rPr>
              <a:t>=</a:t>
            </a:r>
            <a:endParaRPr b="0" lang="ru-RU" sz="800" spc="-1" strike="noStrike">
              <a:latin typeface="Times New Roman"/>
            </a:endParaRPr>
          </a:p>
        </xdr:txBody>
      </xdr:sp>
      <xdr:sp>
        <xdr:nvSpPr>
          <xdr:cNvPr id="19" name="Rectangle 32"/>
          <xdr:cNvSpPr/>
        </xdr:nvSpPr>
        <xdr:spPr>
          <a:xfrm>
            <a:off x="2555280" y="6977160"/>
            <a:ext cx="64800" cy="189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1300" spc="-1" strike="noStrike">
                <a:solidFill>
                  <a:srgbClr val="000000"/>
                </a:solidFill>
                <a:latin typeface="Symbol"/>
                <a:ea typeface="Calibri"/>
              </a:rPr>
              <a:t>*</a:t>
            </a:r>
            <a:endParaRPr b="0" lang="ru-RU" sz="1300" spc="-1" strike="noStrike">
              <a:latin typeface="Times New Roman"/>
            </a:endParaRPr>
          </a:p>
        </xdr:txBody>
      </xdr:sp>
      <xdr:sp>
        <xdr:nvSpPr>
          <xdr:cNvPr id="20" name="Rectangle 33"/>
          <xdr:cNvSpPr/>
        </xdr:nvSpPr>
        <xdr:spPr>
          <a:xfrm>
            <a:off x="2675160" y="6812280"/>
            <a:ext cx="384120" cy="292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2000" spc="-1" strike="noStrike">
                <a:solidFill>
                  <a:srgbClr val="000000"/>
                </a:solidFill>
                <a:latin typeface="Symbol"/>
                <a:ea typeface="Calibri"/>
              </a:rPr>
              <a:t>å</a:t>
            </a:r>
            <a:endParaRPr b="0" lang="ru-RU" sz="2000" spc="-1" strike="noStrike">
              <a:latin typeface="Times New Roman"/>
            </a:endParaRPr>
          </a:p>
        </xdr:txBody>
      </xdr:sp>
      <xdr:sp>
        <xdr:nvSpPr>
          <xdr:cNvPr id="21" name="Rectangle 6"/>
          <xdr:cNvSpPr/>
        </xdr:nvSpPr>
        <xdr:spPr>
          <a:xfrm>
            <a:off x="2081520" y="7016400"/>
            <a:ext cx="196920" cy="167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noAutofit/>
          </a:bodyPr>
          <a:p>
            <a:pPr>
              <a:lnSpc>
                <a:spcPct val="115000"/>
              </a:lnSpc>
              <a:spcAft>
                <a:spcPts val="1001"/>
              </a:spcAft>
            </a:pPr>
            <a:r>
              <a:rPr b="0" lang="en-US" sz="800" spc="-1" strike="noStrike">
                <a:solidFill>
                  <a:srgbClr val="000000"/>
                </a:solidFill>
                <a:latin typeface="Times New Roman"/>
                <a:ea typeface="Calibri"/>
              </a:rPr>
              <a:t>    </a:t>
            </a:r>
            <a:r>
              <a:rPr b="0" lang="en-US" sz="1000" spc="-1" strike="noStrike">
                <a:solidFill>
                  <a:srgbClr val="000000"/>
                </a:solidFill>
                <a:latin typeface="Times New Roman"/>
                <a:ea typeface="Calibri"/>
              </a:rPr>
              <a:t>=</a:t>
            </a:r>
            <a:endParaRPr b="0" lang="ru-RU" sz="1000" spc="-1" strike="noStrike">
              <a:latin typeface="Times New Roman"/>
            </a:endParaRPr>
          </a:p>
        </xdr:txBody>
      </xdr:sp>
    </xdr:grpSp>
    <xdr:clientData/>
  </xdr:twoCellAnchor>
  <xdr:twoCellAnchor editAs="twoCell">
    <xdr:from>
      <xdr:col>3</xdr:col>
      <xdr:colOff>448200</xdr:colOff>
      <xdr:row>20</xdr:row>
      <xdr:rowOff>329040</xdr:rowOff>
    </xdr:from>
    <xdr:to>
      <xdr:col>4</xdr:col>
      <xdr:colOff>150480</xdr:colOff>
      <xdr:row>21</xdr:row>
      <xdr:rowOff>35640</xdr:rowOff>
    </xdr:to>
    <xdr:pic>
      <xdr:nvPicPr>
        <xdr:cNvPr id="22" name="Рисунок 77" descr="base_1_153376_31"/>
        <xdr:cNvPicPr/>
      </xdr:nvPicPr>
      <xdr:blipFill>
        <a:blip r:embed="rId5"/>
        <a:stretch/>
      </xdr:blipFill>
      <xdr:spPr>
        <a:xfrm>
          <a:off x="3639600" y="7244280"/>
          <a:ext cx="266400" cy="201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Q2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V16" activeCellId="0" sqref="V1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.15"/>
    <col collapsed="false" customWidth="true" hidden="false" outlineLevel="0" max="2" min="2" style="1" width="34.42"/>
    <col collapsed="false" customWidth="true" hidden="false" outlineLevel="0" max="3" min="3" style="0" width="7.71"/>
    <col collapsed="false" customWidth="true" hidden="false" outlineLevel="0" max="4" min="4" style="2" width="8"/>
    <col collapsed="false" customWidth="true" hidden="false" outlineLevel="0" max="5" min="5" style="3" width="15.14"/>
    <col collapsed="false" customWidth="true" hidden="false" outlineLevel="0" max="7" min="6" style="0" width="15.14"/>
    <col collapsed="false" customWidth="true" hidden="false" outlineLevel="0" max="8" min="8" style="0" width="13.15"/>
    <col collapsed="false" customWidth="true" hidden="false" outlineLevel="0" max="9" min="9" style="0" width="10.85"/>
    <col collapsed="false" customWidth="true" hidden="false" outlineLevel="0" max="10" min="10" style="0" width="11.57"/>
    <col collapsed="false" customWidth="true" hidden="false" outlineLevel="0" max="11" min="11" style="0" width="14.42"/>
    <col collapsed="false" customWidth="true" hidden="false" outlineLevel="0" max="12" min="12" style="0" width="23.14"/>
    <col collapsed="false" customWidth="true" hidden="true" outlineLevel="0" max="13" min="13" style="0" width="15.57"/>
    <col collapsed="false" customWidth="true" hidden="true" outlineLevel="0" max="14" min="14" style="0" width="17.86"/>
    <col collapsed="false" customWidth="true" hidden="true" outlineLevel="0" max="16" min="15" style="0" width="16.85"/>
    <col collapsed="false" customWidth="false" hidden="true" outlineLevel="0" max="17" min="17" style="0" width="8.68"/>
  </cols>
  <sheetData>
    <row r="1" customFormat="false" ht="15" hidden="false" customHeight="false" outlineLevel="0" collapsed="false">
      <c r="B1" s="4" t="s">
        <v>0</v>
      </c>
    </row>
    <row r="2" customFormat="false" ht="61.5" hidden="false" customHeight="true" outlineLevel="0" collapsed="false">
      <c r="B2" s="5"/>
      <c r="C2" s="6"/>
      <c r="D2" s="7"/>
      <c r="E2" s="8"/>
      <c r="F2" s="6"/>
      <c r="G2" s="6"/>
      <c r="I2" s="9"/>
      <c r="J2" s="10"/>
      <c r="K2" s="10"/>
      <c r="L2" s="10"/>
    </row>
    <row r="3" customFormat="false" ht="19.5" hidden="false" customHeight="true" outlineLevel="0" collapsed="false">
      <c r="B3" s="5"/>
      <c r="C3" s="6"/>
      <c r="D3" s="7"/>
      <c r="E3" s="8"/>
      <c r="F3" s="6"/>
      <c r="G3" s="6"/>
      <c r="I3" s="11"/>
      <c r="J3" s="12"/>
    </row>
    <row r="4" customFormat="false" ht="54" hidden="false" customHeight="true" outlineLevel="0" collapsed="false"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</row>
    <row r="5" customFormat="false" ht="18.75" hidden="false" customHeight="true" outlineLevel="0" collapsed="false">
      <c r="A5" s="15"/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5"/>
    </row>
    <row r="6" customFormat="false" ht="21" hidden="false" customHeight="true" outlineLevel="0" collapsed="false">
      <c r="A6" s="15"/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customFormat="false" ht="12.75" hidden="false" customHeight="true" outlineLevel="0" collapsed="false">
      <c r="A7" s="15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5"/>
    </row>
    <row r="8" customFormat="false" ht="22.5" hidden="false" customHeight="true" outlineLevel="0" collapsed="false">
      <c r="A8" s="15"/>
      <c r="B8" s="19" t="s">
        <v>4</v>
      </c>
      <c r="C8" s="20" t="s">
        <v>5</v>
      </c>
      <c r="D8" s="20"/>
      <c r="E8" s="20"/>
      <c r="F8" s="20"/>
      <c r="G8" s="20"/>
      <c r="H8" s="20"/>
      <c r="I8" s="20"/>
      <c r="J8" s="20"/>
      <c r="K8" s="20"/>
      <c r="L8" s="20"/>
      <c r="M8" s="15"/>
    </row>
    <row r="9" customFormat="false" ht="23.25" hidden="false" customHeight="true" outlineLevel="0" collapsed="false">
      <c r="A9" s="15"/>
      <c r="B9" s="19" t="s">
        <v>6</v>
      </c>
      <c r="C9" s="21" t="s">
        <v>7</v>
      </c>
      <c r="D9" s="19" t="s">
        <v>8</v>
      </c>
      <c r="E9" s="19" t="s">
        <v>9</v>
      </c>
      <c r="F9" s="19"/>
      <c r="G9" s="19"/>
      <c r="H9" s="22" t="s">
        <v>10</v>
      </c>
      <c r="I9" s="22" t="s">
        <v>11</v>
      </c>
      <c r="J9" s="21" t="s">
        <v>12</v>
      </c>
      <c r="K9" s="21" t="s">
        <v>13</v>
      </c>
      <c r="L9" s="21" t="s">
        <v>14</v>
      </c>
      <c r="M9" s="23"/>
    </row>
    <row r="10" customFormat="false" ht="44.25" hidden="false" customHeight="true" outlineLevel="0" collapsed="false">
      <c r="A10" s="15"/>
      <c r="B10" s="19"/>
      <c r="C10" s="21"/>
      <c r="D10" s="19"/>
      <c r="E10" s="24" t="s">
        <v>15</v>
      </c>
      <c r="F10" s="24" t="s">
        <v>16</v>
      </c>
      <c r="G10" s="24" t="s">
        <v>17</v>
      </c>
      <c r="H10" s="22"/>
      <c r="I10" s="22"/>
      <c r="J10" s="21"/>
      <c r="K10" s="21"/>
      <c r="L10" s="21"/>
      <c r="M10" s="14"/>
      <c r="N10" s="25" t="str">
        <f aca="false">E10</f>
        <v>вх.45-3-04/548 от 24.04.2026г.</v>
      </c>
      <c r="O10" s="25" t="str">
        <f aca="false">F10</f>
        <v>вх.45-3-04/549 от 24.04.2026г.</v>
      </c>
      <c r="P10" s="25" t="str">
        <f aca="false">G10</f>
        <v>вх.45-3-04/550 от 24.04.2026г.</v>
      </c>
      <c r="Q10" s="26" t="s">
        <v>18</v>
      </c>
    </row>
    <row r="11" customFormat="false" ht="27" hidden="false" customHeight="true" outlineLevel="0" collapsed="false">
      <c r="A11" s="15" t="n">
        <v>1</v>
      </c>
      <c r="B11" s="27" t="s">
        <v>19</v>
      </c>
      <c r="C11" s="28" t="n">
        <v>3</v>
      </c>
      <c r="D11" s="28" t="s">
        <v>20</v>
      </c>
      <c r="E11" s="29" t="n">
        <v>345</v>
      </c>
      <c r="F11" s="30" t="n">
        <v>350</v>
      </c>
      <c r="G11" s="30" t="n">
        <v>380</v>
      </c>
      <c r="H11" s="31" t="n">
        <f aca="false">SQRT((DEVSQ(E11:G11))/2)</f>
        <v>18.9296944860009</v>
      </c>
      <c r="I11" s="32" t="n">
        <f aca="false">H11/AVERAGE(E11:G11)*100</f>
        <v>5.28270543795374</v>
      </c>
      <c r="J11" s="32" t="n">
        <f aca="false">ROUND(MIN(E11:G11),2)</f>
        <v>345</v>
      </c>
      <c r="K11" s="33" t="n">
        <f aca="false">J11*C11</f>
        <v>1035</v>
      </c>
      <c r="L11" s="34" t="s">
        <v>21</v>
      </c>
      <c r="M11" s="35" t="s">
        <v>22</v>
      </c>
      <c r="N11" s="36" t="n">
        <f aca="false">E11*C11</f>
        <v>1035</v>
      </c>
      <c r="O11" s="37" t="n">
        <f aca="false">F11*C11</f>
        <v>1050</v>
      </c>
      <c r="P11" s="37" t="n">
        <f aca="false">C11*G11</f>
        <v>1140</v>
      </c>
    </row>
    <row r="12" customFormat="false" ht="27" hidden="false" customHeight="true" outlineLevel="0" collapsed="false">
      <c r="A12" s="15" t="n">
        <v>2</v>
      </c>
      <c r="B12" s="27" t="s">
        <v>23</v>
      </c>
      <c r="C12" s="28" t="n">
        <v>3</v>
      </c>
      <c r="D12" s="28" t="s">
        <v>20</v>
      </c>
      <c r="E12" s="29" t="n">
        <v>1810</v>
      </c>
      <c r="F12" s="30" t="n">
        <v>1900</v>
      </c>
      <c r="G12" s="30" t="n">
        <v>2000</v>
      </c>
      <c r="H12" s="31" t="n">
        <f aca="false">SQRT((DEVSQ(E12:G12))/2)</f>
        <v>95.0438495292217</v>
      </c>
      <c r="I12" s="32" t="n">
        <f aca="false">H12/AVERAGE(E12:G12)*100</f>
        <v>4.99354726072969</v>
      </c>
      <c r="J12" s="32" t="n">
        <f aca="false">ROUND(MIN(E12:G12),2)</f>
        <v>1810</v>
      </c>
      <c r="K12" s="33" t="n">
        <f aca="false">J12*C12</f>
        <v>5430</v>
      </c>
      <c r="L12" s="34" t="s">
        <v>21</v>
      </c>
      <c r="M12" s="35" t="s">
        <v>24</v>
      </c>
      <c r="N12" s="36" t="n">
        <f aca="false">E12*C12</f>
        <v>5430</v>
      </c>
      <c r="O12" s="37" t="n">
        <f aca="false">F12*C12</f>
        <v>5700</v>
      </c>
      <c r="P12" s="37" t="n">
        <f aca="false">C12*G12</f>
        <v>6000</v>
      </c>
    </row>
    <row r="13" customFormat="false" ht="27" hidden="false" customHeight="true" outlineLevel="0" collapsed="false">
      <c r="A13" s="15" t="n">
        <v>3</v>
      </c>
      <c r="B13" s="27" t="s">
        <v>25</v>
      </c>
      <c r="C13" s="28" t="n">
        <v>2</v>
      </c>
      <c r="D13" s="28" t="s">
        <v>20</v>
      </c>
      <c r="E13" s="29" t="n">
        <v>6487</v>
      </c>
      <c r="F13" s="30" t="n">
        <v>6500</v>
      </c>
      <c r="G13" s="30" t="n">
        <v>6600</v>
      </c>
      <c r="H13" s="31" t="n">
        <f aca="false">SQRT((DEVSQ(E13:G13))/2)</f>
        <v>61.8304132284428</v>
      </c>
      <c r="I13" s="32" t="n">
        <f aca="false">H13/AVERAGE(E13:G13)*100</f>
        <v>0.94701199614708</v>
      </c>
      <c r="J13" s="32" t="n">
        <f aca="false">ROUND(MIN(E13:G13),2)</f>
        <v>6487</v>
      </c>
      <c r="K13" s="33" t="n">
        <f aca="false">J13*C13</f>
        <v>12974</v>
      </c>
      <c r="L13" s="34" t="s">
        <v>21</v>
      </c>
      <c r="M13" s="35" t="s">
        <v>26</v>
      </c>
      <c r="N13" s="36" t="n">
        <f aca="false">E13*C13</f>
        <v>12974</v>
      </c>
      <c r="O13" s="37" t="n">
        <f aca="false">F13*C13</f>
        <v>13000</v>
      </c>
      <c r="P13" s="37" t="n">
        <f aca="false">C13*G13</f>
        <v>13200</v>
      </c>
    </row>
    <row r="14" customFormat="false" ht="27" hidden="false" customHeight="true" outlineLevel="0" collapsed="false">
      <c r="A14" s="15" t="n">
        <v>4</v>
      </c>
      <c r="B14" s="27" t="s">
        <v>27</v>
      </c>
      <c r="C14" s="28" t="n">
        <v>2</v>
      </c>
      <c r="D14" s="28" t="s">
        <v>20</v>
      </c>
      <c r="E14" s="29" t="n">
        <v>1162</v>
      </c>
      <c r="F14" s="30" t="n">
        <v>1200</v>
      </c>
      <c r="G14" s="30" t="n">
        <v>1300</v>
      </c>
      <c r="H14" s="31" t="n">
        <f aca="false">SQRT((DEVSQ(E14:G14))/2)</f>
        <v>71.2834716700396</v>
      </c>
      <c r="I14" s="32" t="n">
        <f aca="false">H14/AVERAGE(E14:G14)*100</f>
        <v>5.83971641207315</v>
      </c>
      <c r="J14" s="32" t="n">
        <f aca="false">ROUND(MIN(E14:G14),2)</f>
        <v>1162</v>
      </c>
      <c r="K14" s="33" t="n">
        <f aca="false">J14*C14</f>
        <v>2324</v>
      </c>
      <c r="L14" s="34" t="s">
        <v>21</v>
      </c>
      <c r="M14" s="35" t="s">
        <v>28</v>
      </c>
      <c r="N14" s="36" t="n">
        <f aca="false">E14*C14</f>
        <v>2324</v>
      </c>
      <c r="O14" s="37" t="n">
        <f aca="false">F14*C14</f>
        <v>2400</v>
      </c>
      <c r="P14" s="37" t="n">
        <f aca="false">C14*G14</f>
        <v>2600</v>
      </c>
    </row>
    <row r="15" customFormat="false" ht="27" hidden="false" customHeight="true" outlineLevel="0" collapsed="false">
      <c r="A15" s="15" t="n">
        <v>5</v>
      </c>
      <c r="B15" s="27" t="s">
        <v>29</v>
      </c>
      <c r="C15" s="28" t="n">
        <v>4</v>
      </c>
      <c r="D15" s="28" t="s">
        <v>30</v>
      </c>
      <c r="E15" s="29" t="n">
        <v>179</v>
      </c>
      <c r="F15" s="30" t="n">
        <v>190</v>
      </c>
      <c r="G15" s="30" t="n">
        <v>200</v>
      </c>
      <c r="H15" s="31" t="n">
        <f aca="false">SQRT((DEVSQ(E15:G15))/2)</f>
        <v>10.5039675043925</v>
      </c>
      <c r="I15" s="32" t="n">
        <f aca="false">H15/AVERAGE(E15:G15)*100</f>
        <v>5.53811994959182</v>
      </c>
      <c r="J15" s="32" t="n">
        <f aca="false">ROUND(MIN(E15:G15),2)</f>
        <v>179</v>
      </c>
      <c r="K15" s="33" t="n">
        <f aca="false">J15*C15</f>
        <v>716</v>
      </c>
      <c r="L15" s="34" t="s">
        <v>21</v>
      </c>
      <c r="M15" s="35" t="s">
        <v>28</v>
      </c>
      <c r="N15" s="36" t="n">
        <f aca="false">E15*C15</f>
        <v>716</v>
      </c>
      <c r="O15" s="37" t="n">
        <f aca="false">F15*C15</f>
        <v>760</v>
      </c>
      <c r="P15" s="37" t="n">
        <f aca="false">C15*G15</f>
        <v>800</v>
      </c>
    </row>
    <row r="16" customFormat="false" ht="26.25" hidden="false" customHeight="true" outlineLevel="0" collapsed="false">
      <c r="A16" s="15" t="n">
        <v>6</v>
      </c>
      <c r="B16" s="27" t="s">
        <v>31</v>
      </c>
      <c r="C16" s="28" t="n">
        <v>1</v>
      </c>
      <c r="D16" s="28" t="s">
        <v>20</v>
      </c>
      <c r="E16" s="29" t="n">
        <v>627</v>
      </c>
      <c r="F16" s="30" t="n">
        <v>650</v>
      </c>
      <c r="G16" s="30" t="n">
        <v>680</v>
      </c>
      <c r="H16" s="31" t="n">
        <f aca="false">SQRT((DEVSQ(E16:G16))/2)</f>
        <v>26.5769323537035</v>
      </c>
      <c r="I16" s="32" t="n">
        <f aca="false">H16/AVERAGE(E16:G16)*100</f>
        <v>4.07413372821209</v>
      </c>
      <c r="J16" s="32" t="n">
        <f aca="false">ROUND(MIN(E16:G16),2)</f>
        <v>627</v>
      </c>
      <c r="K16" s="33" t="n">
        <f aca="false">J16*C16</f>
        <v>627</v>
      </c>
      <c r="L16" s="34" t="s">
        <v>21</v>
      </c>
      <c r="M16" s="35" t="s">
        <v>32</v>
      </c>
      <c r="N16" s="36" t="n">
        <f aca="false">E16*C16</f>
        <v>627</v>
      </c>
      <c r="O16" s="37" t="n">
        <f aca="false">F16*C16</f>
        <v>650</v>
      </c>
      <c r="P16" s="37" t="n">
        <f aca="false">C16*G16</f>
        <v>680</v>
      </c>
    </row>
    <row r="17" customFormat="false" ht="24.75" hidden="false" customHeight="true" outlineLevel="0" collapsed="false">
      <c r="B17" s="38" t="s">
        <v>33</v>
      </c>
      <c r="C17" s="38"/>
      <c r="D17" s="38"/>
      <c r="E17" s="39"/>
      <c r="F17" s="40"/>
      <c r="G17" s="40"/>
      <c r="H17" s="41"/>
      <c r="I17" s="41"/>
      <c r="J17" s="41"/>
      <c r="K17" s="42" t="n">
        <f aca="false">AVERAGE(SUM(K11:K16))</f>
        <v>23106</v>
      </c>
      <c r="L17" s="42"/>
      <c r="M17" s="43"/>
      <c r="N17" s="42" t="n">
        <f aca="false">SUM(N11:N16)</f>
        <v>23106</v>
      </c>
      <c r="O17" s="42" t="n">
        <f aca="false">SUM(O11:O16)</f>
        <v>23560</v>
      </c>
      <c r="P17" s="42" t="n">
        <f aca="false">SUM(P11:P16)</f>
        <v>24420</v>
      </c>
    </row>
    <row r="18" customFormat="false" ht="24.75" hidden="false" customHeight="true" outlineLevel="0" collapsed="false">
      <c r="B18" s="44" t="s">
        <v>34</v>
      </c>
      <c r="C18" s="45"/>
      <c r="D18" s="45"/>
      <c r="E18" s="46"/>
      <c r="F18" s="47"/>
      <c r="G18" s="47"/>
      <c r="H18" s="48"/>
      <c r="I18" s="48"/>
      <c r="J18" s="48"/>
      <c r="K18" s="49"/>
      <c r="L18" s="49"/>
      <c r="M18" s="50"/>
      <c r="N18" s="49"/>
      <c r="O18" s="49"/>
      <c r="P18" s="49"/>
    </row>
    <row r="19" customFormat="false" ht="26.25" hidden="false" customHeight="true" outlineLevel="0" collapsed="false">
      <c r="B19" s="51" t="s">
        <v>35</v>
      </c>
      <c r="C19" s="51"/>
      <c r="D19" s="51"/>
      <c r="E19" s="51"/>
      <c r="F19" s="51"/>
      <c r="G19" s="51"/>
      <c r="H19" s="51"/>
      <c r="I19" s="51"/>
      <c r="J19" s="51"/>
      <c r="K19" s="51"/>
      <c r="L19" s="52"/>
    </row>
    <row r="20" customFormat="false" ht="15" hidden="false" customHeight="false" outlineLevel="0" collapsed="false">
      <c r="B20" s="53"/>
      <c r="C20" s="54"/>
      <c r="D20" s="55"/>
      <c r="E20" s="54"/>
      <c r="F20" s="54"/>
      <c r="G20" s="54"/>
      <c r="H20" s="54"/>
      <c r="I20" s="54"/>
      <c r="J20" s="54"/>
      <c r="K20" s="54"/>
      <c r="L20" s="54"/>
    </row>
    <row r="21" customFormat="false" ht="39" hidden="false" customHeight="true" outlineLevel="0" collapsed="false">
      <c r="B21" s="56" t="s">
        <v>36</v>
      </c>
      <c r="C21" s="54"/>
      <c r="D21" s="55"/>
      <c r="E21" s="57" t="s">
        <v>37</v>
      </c>
      <c r="F21" s="57"/>
      <c r="G21" s="57"/>
      <c r="H21" s="57"/>
      <c r="I21" s="57"/>
      <c r="J21" s="57"/>
      <c r="K21" s="57"/>
      <c r="L21" s="58"/>
    </row>
    <row r="22" customFormat="false" ht="15" hidden="false" customHeight="false" outlineLevel="0" collapsed="false">
      <c r="B22" s="59"/>
      <c r="C22" s="60"/>
      <c r="D22" s="61"/>
      <c r="E22" s="57"/>
      <c r="F22" s="57"/>
      <c r="G22" s="57"/>
      <c r="H22" s="57"/>
      <c r="I22" s="57"/>
      <c r="J22" s="57"/>
      <c r="K22" s="57"/>
      <c r="L22" s="58"/>
    </row>
    <row r="23" customFormat="false" ht="15" hidden="false" customHeight="false" outlineLevel="0" collapsed="false">
      <c r="E23" s="57"/>
      <c r="F23" s="57"/>
      <c r="G23" s="57"/>
      <c r="H23" s="57"/>
      <c r="I23" s="57"/>
      <c r="J23" s="57"/>
      <c r="K23" s="57"/>
      <c r="L23" s="58"/>
    </row>
    <row r="24" customFormat="false" ht="15" hidden="false" customHeight="false" outlineLevel="0" collapsed="false">
      <c r="B24" s="62" t="s">
        <v>38</v>
      </c>
      <c r="C24" s="60" t="s">
        <v>39</v>
      </c>
      <c r="D24" s="61"/>
      <c r="E24" s="63"/>
    </row>
  </sheetData>
  <autoFilter ref="A2:M18">
    <filterColumn colId="0" hiddenButton="1"/>
    <filterColumn colId="1" hiddenButton="1"/>
  </autoFilter>
  <mergeCells count="17">
    <mergeCell ref="J2:L2"/>
    <mergeCell ref="B4:L4"/>
    <mergeCell ref="B5:L5"/>
    <mergeCell ref="B6:L7"/>
    <mergeCell ref="C8:L8"/>
    <mergeCell ref="B9:B10"/>
    <mergeCell ref="C9:C10"/>
    <mergeCell ref="D9:D10"/>
    <mergeCell ref="E9:G9"/>
    <mergeCell ref="H9:H10"/>
    <mergeCell ref="I9:I10"/>
    <mergeCell ref="J9:J10"/>
    <mergeCell ref="K9:K10"/>
    <mergeCell ref="L9:L10"/>
    <mergeCell ref="B17:D17"/>
    <mergeCell ref="B19:K19"/>
    <mergeCell ref="E21:K2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487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2019-11-14T00:30:31Z</dcterms:created>
  <dc:creator>Дмухина Елена Владимировна</dc:creator>
  <dc:description/>
  <dc:language>ru-RU</dc:language>
  <cp:lastModifiedBy/>
  <cp:lastPrinted>2025-11-01T04:40:05Z</cp:lastPrinted>
  <dcterms:modified xsi:type="dcterms:W3CDTF">2026-05-25T11:49:23Z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