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480" yWindow="60" windowWidth="15315" windowHeight="9015"/>
  </bookViews>
  <sheets>
    <sheet name="Электроматериалы" sheetId="40" r:id="rId1"/>
  </sheets>
  <calcPr calcId="124519"/>
</workbook>
</file>

<file path=xl/calcChain.xml><?xml version="1.0" encoding="utf-8"?>
<calcChain xmlns="http://schemas.openxmlformats.org/spreadsheetml/2006/main">
  <c r="K13" i="40"/>
  <c r="J13"/>
  <c r="M13" s="1"/>
  <c r="K12"/>
  <c r="J12"/>
  <c r="M12" s="1"/>
  <c r="K11"/>
  <c r="J11"/>
  <c r="M11" s="1"/>
  <c r="K10"/>
  <c r="J10"/>
  <c r="M10" s="1"/>
  <c r="K14"/>
  <c r="J14"/>
  <c r="M14" s="1"/>
  <c r="K9"/>
  <c r="J9"/>
  <c r="M9" s="1"/>
  <c r="K8"/>
  <c r="J8"/>
  <c r="M8" s="1"/>
  <c r="J5"/>
  <c r="M5" s="1"/>
  <c r="K5"/>
  <c r="J6"/>
  <c r="K6"/>
  <c r="M6"/>
  <c r="K7"/>
  <c r="J7"/>
  <c r="M7" s="1"/>
  <c r="L10" l="1"/>
  <c r="M15"/>
  <c r="L13"/>
  <c r="L12"/>
  <c r="L11"/>
  <c r="L8"/>
  <c r="L14"/>
  <c r="L9"/>
  <c r="L6"/>
  <c r="L5"/>
  <c r="L7"/>
</calcChain>
</file>

<file path=xl/sharedStrings.xml><?xml version="1.0" encoding="utf-8"?>
<sst xmlns="http://schemas.openxmlformats.org/spreadsheetml/2006/main" count="41" uniqueCount="33">
  <si>
    <t>№</t>
  </si>
  <si>
    <t>Ед. изм</t>
  </si>
  <si>
    <t>Наименование предмета контракта</t>
  </si>
  <si>
    <t>Кол-во</t>
  </si>
  <si>
    <t>Существенные условия исполнения контракта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</si>
  <si>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</si>
  <si>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</si>
  <si>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</si>
  <si>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</si>
  <si>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</si>
  <si>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Коммерческие предложения, данные реестра контрактов (руб./ед.изм.)</t>
  </si>
  <si>
    <t>Расчет и обоснование начальной (максимальной) цены контракта, цены контракта, заключаемого с единственным поставщиком (подрядчиком, исполнителем) (Н(М)ЦК, ЦКЕП)</t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</si>
  <si>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</t>
    </r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</si>
  <si>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</t>
    </r>
  </si>
  <si>
    <t>НМЦК</t>
  </si>
  <si>
    <t>Работник контрактной службы                                   А.С. Гежицких</t>
  </si>
  <si>
    <t xml:space="preserve">Поставщик №1 </t>
  </si>
  <si>
    <t xml:space="preserve">Поставщик №2 </t>
  </si>
  <si>
    <t xml:space="preserve">Поставщик №3 </t>
  </si>
  <si>
    <t>шт</t>
  </si>
  <si>
    <t>м</t>
  </si>
  <si>
    <t>Коробка распределительная 100х100х50 IP55</t>
  </si>
  <si>
    <t xml:space="preserve">Розетка двойная накладная с заземлением, материал – керамика, максимальный ток 16 А, степень защиты IP20.
КТРУ 27.33.13.110-00000002
</t>
  </si>
  <si>
    <t xml:space="preserve">Розетка одинарная накладная с заземлением, материал – керамика, максимальный ток 16 А, степень защиты IP20.
КТРУ 27.33.13.110-00000002
</t>
  </si>
  <si>
    <t>Выключатель одноклавишный накладной, без подсветки, степень защиты IP20</t>
  </si>
  <si>
    <t>Выключатель двухклавишный накладной, без подсветки, степень защиты IP20</t>
  </si>
  <si>
    <t>Кабель АВВГ 2*2,5 ГОСТ 31996-2012</t>
  </si>
  <si>
    <t>Комплект Светильник СПП-458 2xLED-Т8-1200 G13 IP65 1276х86х55мм и Лампа светодиодная T8 G13, 20 Вт, 6500 К</t>
  </si>
  <si>
    <t>Кабель канал 16*16 мм, белый, длина - 2 м.</t>
  </si>
  <si>
    <t>Щиток распределительный для наружной установки  на 8 модулей IP41</t>
  </si>
  <si>
    <t xml:space="preserve">Выключатель автоматический модульный 1п С 25А, 4,5 кА ВА 47-29 Basic EKF
КТРУ 27.12.22.000-00000001
</t>
  </si>
  <si>
    <t>Начальная (максимальная) цена контракта составляет 14 306,33 (четырнадцать тысяч триста шесть) рублей 33 копейки.</t>
  </si>
  <si>
    <t>К расчету контракта применяется наименьшая цена за единицу изделия в результате цена контракта  составит: 13 430,00 (тринадцать тысяч четыреста тридцать) рублей 00 копеек.</t>
  </si>
</sst>
</file>

<file path=xl/styles.xml><?xml version="1.0" encoding="utf-8"?>
<styleSheet xmlns="http://schemas.openxmlformats.org/spreadsheetml/2006/main">
  <numFmts count="1">
    <numFmt numFmtId="164" formatCode="0.00000"/>
  </numFmts>
  <fonts count="14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center" vertical="top"/>
    </xf>
    <xf numFmtId="0" fontId="5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wrapText="1"/>
    </xf>
    <xf numFmtId="2" fontId="5" fillId="0" borderId="0" xfId="0" applyNumberFormat="1" applyFont="1"/>
    <xf numFmtId="0" fontId="2" fillId="0" borderId="0" xfId="0" applyFont="1"/>
    <xf numFmtId="0" fontId="8" fillId="0" borderId="0" xfId="0" applyFont="1"/>
    <xf numFmtId="0" fontId="2" fillId="0" borderId="1" xfId="0" applyFont="1" applyBorder="1" applyAlignment="1">
      <alignment horizontal="center" vertical="top" wrapText="1"/>
    </xf>
    <xf numFmtId="0" fontId="9" fillId="0" borderId="0" xfId="0" applyFont="1"/>
    <xf numFmtId="0" fontId="7" fillId="0" borderId="1" xfId="0" applyFont="1" applyBorder="1" applyAlignment="1">
      <alignment horizontal="right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textRotation="90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left" textRotation="90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29634</xdr:colOff>
      <xdr:row>3</xdr:row>
      <xdr:rowOff>613833</xdr:rowOff>
    </xdr:from>
    <xdr:to>
      <xdr:col>12</xdr:col>
      <xdr:colOff>10584</xdr:colOff>
      <xdr:row>3</xdr:row>
      <xdr:rowOff>861483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45009" y="1528233"/>
          <a:ext cx="8858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659342</xdr:rowOff>
    </xdr:from>
    <xdr:to>
      <xdr:col>11</xdr:col>
      <xdr:colOff>1058</xdr:colOff>
      <xdr:row>3</xdr:row>
      <xdr:rowOff>935567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791450" y="1573742"/>
          <a:ext cx="924983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40216</xdr:colOff>
      <xdr:row>3</xdr:row>
      <xdr:rowOff>584200</xdr:rowOff>
    </xdr:from>
    <xdr:to>
      <xdr:col>12</xdr:col>
      <xdr:colOff>1526116</xdr:colOff>
      <xdr:row>3</xdr:row>
      <xdr:rowOff>899584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660466" y="1498600"/>
          <a:ext cx="1485900" cy="3153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O21"/>
  <sheetViews>
    <sheetView tabSelected="1" topLeftCell="A10" workbookViewId="0">
      <selection activeCell="M23" sqref="M23"/>
    </sheetView>
  </sheetViews>
  <sheetFormatPr defaultRowHeight="12.75"/>
  <cols>
    <col min="1" max="1" width="3.140625" style="2" customWidth="1"/>
    <col min="2" max="2" width="30.85546875" style="2" customWidth="1"/>
    <col min="3" max="3" width="18" style="2" customWidth="1"/>
    <col min="4" max="4" width="4.85546875" style="2" customWidth="1"/>
    <col min="5" max="5" width="6.28515625" style="2" customWidth="1"/>
    <col min="6" max="6" width="13.5703125" style="2" customWidth="1"/>
    <col min="7" max="7" width="12.7109375" style="2" customWidth="1"/>
    <col min="8" max="8" width="12.42578125" style="2" customWidth="1"/>
    <col min="9" max="9" width="4.42578125" style="2" customWidth="1"/>
    <col min="10" max="10" width="13.85546875" style="2" customWidth="1"/>
    <col min="11" max="11" width="13.140625" style="2" customWidth="1"/>
    <col min="12" max="12" width="12.5703125" style="2" customWidth="1"/>
    <col min="13" max="13" width="20.5703125" style="2" customWidth="1"/>
    <col min="14" max="16384" width="9.140625" style="2"/>
  </cols>
  <sheetData>
    <row r="1" spans="1:15" ht="4.5" customHeight="1">
      <c r="M1" s="5"/>
    </row>
    <row r="2" spans="1:15" ht="30" customHeight="1">
      <c r="A2" s="31" t="s">
        <v>11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5" ht="37.5" customHeight="1">
      <c r="A3" s="32" t="s">
        <v>0</v>
      </c>
      <c r="B3" s="32" t="s">
        <v>2</v>
      </c>
      <c r="C3" s="32" t="s">
        <v>4</v>
      </c>
      <c r="D3" s="32" t="s">
        <v>1</v>
      </c>
      <c r="E3" s="32" t="s">
        <v>3</v>
      </c>
      <c r="F3" s="33" t="s">
        <v>10</v>
      </c>
      <c r="G3" s="33"/>
      <c r="H3" s="33"/>
      <c r="I3" s="33"/>
      <c r="J3" s="34" t="s">
        <v>8</v>
      </c>
      <c r="K3" s="34"/>
      <c r="L3" s="34"/>
      <c r="M3" s="3" t="s">
        <v>9</v>
      </c>
    </row>
    <row r="4" spans="1:15" ht="82.5" customHeight="1">
      <c r="A4" s="32"/>
      <c r="B4" s="32"/>
      <c r="C4" s="32"/>
      <c r="D4" s="32"/>
      <c r="E4" s="32"/>
      <c r="F4" s="23" t="s">
        <v>16</v>
      </c>
      <c r="G4" s="23" t="s">
        <v>17</v>
      </c>
      <c r="H4" s="23" t="s">
        <v>18</v>
      </c>
      <c r="I4" s="19" t="s">
        <v>7</v>
      </c>
      <c r="J4" s="3" t="s">
        <v>6</v>
      </c>
      <c r="K4" s="3" t="s">
        <v>5</v>
      </c>
      <c r="L4" s="4" t="s">
        <v>13</v>
      </c>
      <c r="M4" s="9" t="s">
        <v>12</v>
      </c>
      <c r="O4" s="7"/>
    </row>
    <row r="5" spans="1:15" ht="67.5" customHeight="1">
      <c r="A5" s="20">
        <v>1</v>
      </c>
      <c r="B5" s="13" t="s">
        <v>22</v>
      </c>
      <c r="C5" s="13"/>
      <c r="D5" s="13" t="s">
        <v>19</v>
      </c>
      <c r="E5" s="24">
        <v>8</v>
      </c>
      <c r="F5" s="26">
        <v>158</v>
      </c>
      <c r="G5" s="26">
        <v>170</v>
      </c>
      <c r="H5" s="14">
        <v>162</v>
      </c>
      <c r="I5" s="25"/>
      <c r="J5" s="15">
        <f t="shared" ref="J5:J7" si="0">AVERAGE(F5:H5)</f>
        <v>163.33333333333334</v>
      </c>
      <c r="K5" s="16">
        <f t="shared" ref="K5:K7" si="1">STDEV(F5:H5)</f>
        <v>6.1101009266079851</v>
      </c>
      <c r="L5" s="16">
        <f t="shared" ref="L5:L7" si="2">K5/J5*100</f>
        <v>3.7408781183314193</v>
      </c>
      <c r="M5" s="17">
        <f t="shared" ref="M5:M7" si="3">J5*E5</f>
        <v>1306.6666666666667</v>
      </c>
      <c r="O5" s="7"/>
    </row>
    <row r="6" spans="1:15" ht="65.25" customHeight="1">
      <c r="A6" s="20">
        <v>2</v>
      </c>
      <c r="B6" s="13" t="s">
        <v>23</v>
      </c>
      <c r="C6" s="13"/>
      <c r="D6" s="13" t="s">
        <v>19</v>
      </c>
      <c r="E6" s="24">
        <v>3</v>
      </c>
      <c r="F6" s="26">
        <v>110</v>
      </c>
      <c r="G6" s="26">
        <v>124</v>
      </c>
      <c r="H6" s="14">
        <v>117</v>
      </c>
      <c r="I6" s="25"/>
      <c r="J6" s="15">
        <f t="shared" si="0"/>
        <v>117</v>
      </c>
      <c r="K6" s="16">
        <f t="shared" si="1"/>
        <v>7</v>
      </c>
      <c r="L6" s="16">
        <f t="shared" si="2"/>
        <v>5.982905982905983</v>
      </c>
      <c r="M6" s="17">
        <f t="shared" si="3"/>
        <v>351</v>
      </c>
      <c r="O6" s="7"/>
    </row>
    <row r="7" spans="1:15" ht="42" customHeight="1">
      <c r="A7" s="20">
        <v>3</v>
      </c>
      <c r="B7" s="13" t="s">
        <v>24</v>
      </c>
      <c r="C7" s="13"/>
      <c r="D7" s="13" t="s">
        <v>19</v>
      </c>
      <c r="E7" s="24">
        <v>3</v>
      </c>
      <c r="F7" s="26">
        <v>80</v>
      </c>
      <c r="G7" s="26">
        <v>105</v>
      </c>
      <c r="H7" s="14">
        <v>96</v>
      </c>
      <c r="I7" s="25"/>
      <c r="J7" s="15">
        <f t="shared" si="0"/>
        <v>93.666666666666671</v>
      </c>
      <c r="K7" s="16">
        <f t="shared" si="1"/>
        <v>12.662279942148411</v>
      </c>
      <c r="L7" s="16">
        <f t="shared" si="2"/>
        <v>13.518448336813249</v>
      </c>
      <c r="M7" s="17">
        <f t="shared" si="3"/>
        <v>281</v>
      </c>
      <c r="O7" s="7"/>
    </row>
    <row r="8" spans="1:15" ht="39.75" customHeight="1">
      <c r="A8" s="22">
        <v>4</v>
      </c>
      <c r="B8" s="13" t="s">
        <v>25</v>
      </c>
      <c r="C8" s="13"/>
      <c r="D8" s="13" t="s">
        <v>19</v>
      </c>
      <c r="E8" s="24">
        <v>2</v>
      </c>
      <c r="F8" s="26">
        <v>96</v>
      </c>
      <c r="G8" s="26">
        <v>115</v>
      </c>
      <c r="H8" s="14">
        <v>106</v>
      </c>
      <c r="I8" s="25"/>
      <c r="J8" s="15">
        <f t="shared" ref="J8:J14" si="4">AVERAGE(F8:H8)</f>
        <v>105.66666666666667</v>
      </c>
      <c r="K8" s="16">
        <f t="shared" ref="K8:K14" si="5">STDEV(F8:H8)</f>
        <v>9.5043849529221056</v>
      </c>
      <c r="L8" s="16">
        <f t="shared" ref="L8:L14" si="6">K8/J8*100</f>
        <v>8.9946860753206046</v>
      </c>
      <c r="M8" s="17">
        <f t="shared" ref="M8:M14" si="7">J8*E8</f>
        <v>211.33333333333334</v>
      </c>
      <c r="O8" s="7"/>
    </row>
    <row r="9" spans="1:15" ht="27.75" customHeight="1">
      <c r="A9" s="22">
        <v>5</v>
      </c>
      <c r="B9" s="13" t="s">
        <v>26</v>
      </c>
      <c r="C9" s="13"/>
      <c r="D9" s="13" t="s">
        <v>20</v>
      </c>
      <c r="E9" s="24">
        <v>50</v>
      </c>
      <c r="F9" s="26">
        <v>25</v>
      </c>
      <c r="G9" s="26">
        <v>35</v>
      </c>
      <c r="H9" s="14">
        <v>28</v>
      </c>
      <c r="I9" s="25"/>
      <c r="J9" s="15">
        <f t="shared" si="4"/>
        <v>29.333333333333332</v>
      </c>
      <c r="K9" s="16">
        <f t="shared" si="5"/>
        <v>5.131601439446877</v>
      </c>
      <c r="L9" s="16">
        <f t="shared" si="6"/>
        <v>17.494095816296173</v>
      </c>
      <c r="M9" s="17">
        <f t="shared" si="7"/>
        <v>1466.6666666666665</v>
      </c>
      <c r="O9" s="7"/>
    </row>
    <row r="10" spans="1:15" ht="27.75" customHeight="1">
      <c r="A10" s="28">
        <v>6</v>
      </c>
      <c r="B10" s="13" t="s">
        <v>27</v>
      </c>
      <c r="C10" s="13"/>
      <c r="D10" s="13" t="s">
        <v>19</v>
      </c>
      <c r="E10" s="24">
        <v>6</v>
      </c>
      <c r="F10" s="26">
        <v>1200</v>
      </c>
      <c r="G10" s="26">
        <v>1300</v>
      </c>
      <c r="H10" s="14">
        <v>1280</v>
      </c>
      <c r="I10" s="25"/>
      <c r="J10" s="15">
        <f t="shared" ref="J10:J13" si="8">AVERAGE(F10:H10)</f>
        <v>1260</v>
      </c>
      <c r="K10" s="16">
        <f t="shared" ref="K10:K13" si="9">STDEV(F10:H10)</f>
        <v>52.915026221291811</v>
      </c>
      <c r="L10" s="16">
        <f t="shared" ref="L10:L13" si="10">K10/J10*100</f>
        <v>4.1996052556580805</v>
      </c>
      <c r="M10" s="17">
        <f t="shared" ref="M10:M13" si="11">J10*E10</f>
        <v>7560</v>
      </c>
      <c r="O10" s="7"/>
    </row>
    <row r="11" spans="1:15" ht="27.75" customHeight="1">
      <c r="A11" s="28">
        <v>7</v>
      </c>
      <c r="B11" s="13" t="s">
        <v>28</v>
      </c>
      <c r="C11" s="13"/>
      <c r="D11" s="13" t="s">
        <v>19</v>
      </c>
      <c r="E11" s="24">
        <v>15</v>
      </c>
      <c r="F11" s="26">
        <v>62</v>
      </c>
      <c r="G11" s="26">
        <v>70</v>
      </c>
      <c r="H11" s="14">
        <v>66</v>
      </c>
      <c r="I11" s="25"/>
      <c r="J11" s="15">
        <f t="shared" si="8"/>
        <v>66</v>
      </c>
      <c r="K11" s="16">
        <f t="shared" si="9"/>
        <v>4</v>
      </c>
      <c r="L11" s="16">
        <f t="shared" si="10"/>
        <v>6.0606060606060606</v>
      </c>
      <c r="M11" s="17">
        <f t="shared" si="11"/>
        <v>990</v>
      </c>
      <c r="O11" s="7"/>
    </row>
    <row r="12" spans="1:15" ht="41.25" customHeight="1">
      <c r="A12" s="28">
        <v>8</v>
      </c>
      <c r="B12" s="13" t="s">
        <v>29</v>
      </c>
      <c r="C12" s="13"/>
      <c r="D12" s="13" t="s">
        <v>19</v>
      </c>
      <c r="E12" s="24">
        <v>1</v>
      </c>
      <c r="F12" s="26">
        <v>654</v>
      </c>
      <c r="G12" s="26">
        <v>700</v>
      </c>
      <c r="H12" s="14">
        <v>670</v>
      </c>
      <c r="I12" s="25"/>
      <c r="J12" s="15">
        <f t="shared" si="8"/>
        <v>674.66666666666663</v>
      </c>
      <c r="K12" s="16">
        <f t="shared" si="9"/>
        <v>23.352373184183488</v>
      </c>
      <c r="L12" s="16">
        <f t="shared" si="10"/>
        <v>3.4613201359955763</v>
      </c>
      <c r="M12" s="17">
        <f t="shared" si="11"/>
        <v>674.66666666666663</v>
      </c>
      <c r="O12" s="7"/>
    </row>
    <row r="13" spans="1:15" ht="39" customHeight="1">
      <c r="A13" s="28">
        <v>9</v>
      </c>
      <c r="B13" s="13" t="s">
        <v>30</v>
      </c>
      <c r="C13" s="13"/>
      <c r="D13" s="13" t="s">
        <v>19</v>
      </c>
      <c r="E13" s="24">
        <v>5</v>
      </c>
      <c r="F13" s="26">
        <v>120</v>
      </c>
      <c r="G13" s="26">
        <v>140</v>
      </c>
      <c r="H13" s="14">
        <v>125</v>
      </c>
      <c r="I13" s="25"/>
      <c r="J13" s="15">
        <f t="shared" si="8"/>
        <v>128.33333333333334</v>
      </c>
      <c r="K13" s="16">
        <f t="shared" si="9"/>
        <v>10.408329997330606</v>
      </c>
      <c r="L13" s="16">
        <f t="shared" si="10"/>
        <v>8.1103870109069653</v>
      </c>
      <c r="M13" s="17">
        <f t="shared" si="11"/>
        <v>641.66666666666674</v>
      </c>
      <c r="O13" s="7"/>
    </row>
    <row r="14" spans="1:15" ht="27.75" customHeight="1">
      <c r="A14" s="22">
        <v>10</v>
      </c>
      <c r="B14" s="13" t="s">
        <v>21</v>
      </c>
      <c r="C14" s="13"/>
      <c r="D14" s="13" t="s">
        <v>19</v>
      </c>
      <c r="E14" s="24">
        <v>5</v>
      </c>
      <c r="F14" s="26">
        <v>154</v>
      </c>
      <c r="G14" s="26">
        <v>180</v>
      </c>
      <c r="H14" s="14">
        <v>160</v>
      </c>
      <c r="I14" s="25"/>
      <c r="J14" s="15">
        <f t="shared" si="4"/>
        <v>164.66666666666666</v>
      </c>
      <c r="K14" s="16">
        <f t="shared" si="5"/>
        <v>13.61371857110818</v>
      </c>
      <c r="L14" s="16">
        <f t="shared" si="6"/>
        <v>8.2674404277984905</v>
      </c>
      <c r="M14" s="17">
        <f t="shared" si="7"/>
        <v>823.33333333333326</v>
      </c>
      <c r="O14" s="7"/>
    </row>
    <row r="15" spans="1:15" s="1" customFormat="1" ht="12" customHeight="1">
      <c r="A15" s="11"/>
      <c r="B15" s="35" t="s">
        <v>14</v>
      </c>
      <c r="C15" s="36"/>
      <c r="D15" s="36"/>
      <c r="E15" s="36"/>
      <c r="F15" s="37"/>
      <c r="G15" s="37"/>
      <c r="H15" s="37"/>
      <c r="I15" s="36"/>
      <c r="J15" s="36"/>
      <c r="K15" s="36"/>
      <c r="L15" s="38"/>
      <c r="M15" s="12">
        <f>SUM(M5:M14)</f>
        <v>14306.333333333332</v>
      </c>
    </row>
    <row r="16" spans="1:15" ht="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M16" s="6"/>
    </row>
    <row r="17" spans="1:13" ht="14.45" customHeight="1">
      <c r="A17" s="29" t="s">
        <v>31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</row>
    <row r="18" spans="1:13" ht="14.45" customHeight="1">
      <c r="A18" s="27" t="s">
        <v>32</v>
      </c>
      <c r="B18" s="18"/>
      <c r="C18" s="18"/>
      <c r="D18" s="18"/>
      <c r="E18" s="18"/>
      <c r="F18" s="18"/>
      <c r="G18" s="18"/>
      <c r="H18" s="21"/>
      <c r="I18" s="18"/>
      <c r="J18" s="18"/>
      <c r="K18" s="18"/>
      <c r="L18" s="18"/>
      <c r="M18" s="18"/>
    </row>
    <row r="19" spans="1:13" ht="14.45" customHeight="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spans="1:13">
      <c r="B20" s="8"/>
    </row>
    <row r="21" spans="1:13" ht="15.75">
      <c r="B21" s="30" t="s">
        <v>15</v>
      </c>
      <c r="C21" s="30"/>
      <c r="D21" s="30"/>
      <c r="E21" s="30"/>
      <c r="F21" s="30"/>
      <c r="G21" s="30"/>
      <c r="H21" s="30"/>
      <c r="I21" s="30"/>
      <c r="J21" s="30"/>
    </row>
  </sheetData>
  <mergeCells count="11">
    <mergeCell ref="A17:M17"/>
    <mergeCell ref="B21:J21"/>
    <mergeCell ref="A2:M2"/>
    <mergeCell ref="A3:A4"/>
    <mergeCell ref="B3:B4"/>
    <mergeCell ref="C3:C4"/>
    <mergeCell ref="D3:D4"/>
    <mergeCell ref="E3:E4"/>
    <mergeCell ref="F3:I3"/>
    <mergeCell ref="J3:L3"/>
    <mergeCell ref="B15:L15"/>
  </mergeCells>
  <pageMargins left="0.7" right="0.7" top="0.75" bottom="0.75" header="0.3" footer="0.3"/>
  <pageSetup paperSize="9" scale="74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Электроматериалы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ik6</cp:lastModifiedBy>
  <cp:lastPrinted>2025-07-31T12:46:44Z</cp:lastPrinted>
  <dcterms:created xsi:type="dcterms:W3CDTF">2014-01-15T18:15:09Z</dcterms:created>
  <dcterms:modified xsi:type="dcterms:W3CDTF">2026-06-25T09:33:57Z</dcterms:modified>
</cp:coreProperties>
</file>