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noplevMI\Desktop\28.07.2026 Поставка хозяйственных товаров (УФК по Свердловской области)\"/>
    </mc:Choice>
  </mc:AlternateContent>
  <bookViews>
    <workbookView xWindow="0" yWindow="0" windowWidth="13095" windowHeight="7740"/>
  </bookViews>
  <sheets>
    <sheet name="Расчет цены" sheetId="1" r:id="rId1"/>
  </sheets>
  <definedNames>
    <definedName name="_xlnm._FilterDatabase" localSheetId="0" hidden="1">'Расчет цены'!$G$2:$G$10</definedName>
    <definedName name="_xlnm.Print_Area" localSheetId="0">'Расчет цены'!$A$2:$Q$10</definedName>
  </definedNames>
  <calcPr calcId="152511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1" l="1"/>
  <c r="L10" i="1" l="1"/>
  <c r="O10" i="1" s="1"/>
  <c r="Q10" i="1" s="1"/>
  <c r="S10" i="1" s="1"/>
  <c r="P10" i="1" l="1"/>
  <c r="M10" i="1"/>
  <c r="N10" i="1" s="1"/>
  <c r="L8" i="1"/>
  <c r="M8" i="1" s="1"/>
  <c r="N8" i="1" s="1"/>
  <c r="L9" i="1"/>
  <c r="O9" i="1" s="1"/>
  <c r="Q9" i="1" s="1"/>
  <c r="S9" i="1" s="1"/>
  <c r="M9" i="1" l="1"/>
  <c r="N9" i="1" s="1"/>
  <c r="P8" i="1"/>
  <c r="O8" i="1"/>
  <c r="Q8" i="1" s="1"/>
  <c r="S8" i="1" s="1"/>
  <c r="P9" i="1"/>
  <c r="L7" i="1"/>
  <c r="P7" i="1" s="1"/>
  <c r="M7" i="1" l="1"/>
  <c r="N7" i="1" s="1"/>
  <c r="O7" i="1"/>
  <c r="Q7" i="1" s="1"/>
  <c r="L6" i="1"/>
  <c r="M6" i="1" s="1"/>
  <c r="N6" i="1" s="1"/>
  <c r="O6" i="1" l="1"/>
  <c r="Q6" i="1" s="1"/>
  <c r="S6" i="1" s="1"/>
  <c r="P6" i="1"/>
  <c r="L5" i="1"/>
  <c r="M5" i="1" s="1"/>
  <c r="N5" i="1" s="1"/>
  <c r="P5" i="1" l="1"/>
  <c r="O5" i="1"/>
  <c r="Q5" i="1" s="1"/>
  <c r="S5" i="1" s="1"/>
</calcChain>
</file>

<file path=xl/sharedStrings.xml><?xml version="1.0" encoding="utf-8"?>
<sst xmlns="http://schemas.openxmlformats.org/spreadsheetml/2006/main" count="37" uniqueCount="32">
  <si>
    <t>№</t>
  </si>
  <si>
    <t>Ед. изм</t>
  </si>
  <si>
    <t>Кол-во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</si>
  <si>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</si>
  <si>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</si>
  <si>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</si>
  <si>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</si>
  <si>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</si>
  <si>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</si>
  <si>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</si>
  <si>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</si>
  <si>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</si>
  <si>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</si>
  <si>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</si>
  <si>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</si>
  <si>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</si>
  <si>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Ценовая информация стоимости объекта закупки, (руб.) за ед.изм.</t>
  </si>
  <si>
    <t>Источник № 1 скриншоты из сети Интернет</t>
  </si>
  <si>
    <t>Источник № 2 скриншоты из сети Интернет</t>
  </si>
  <si>
    <t xml:space="preserve">Источник № 3  скриншоты из сети Интернет         </t>
  </si>
  <si>
    <t>шт.</t>
  </si>
  <si>
    <t>Полотенце бумажное</t>
  </si>
  <si>
    <t>упак</t>
  </si>
  <si>
    <t>Бумага туалетная (тип 1)</t>
  </si>
  <si>
    <t>Бумага туалетная (тип 2)</t>
  </si>
  <si>
    <t>литр</t>
  </si>
  <si>
    <t>Мыло туалетное жидкое</t>
  </si>
  <si>
    <t>НМЦК с учетом норм положенности</t>
  </si>
  <si>
    <t>В результате произведенного расчета, начальная(максимальная) цена контракта с учетом метода сопоставления рыночных цен и норм положенности составила:</t>
  </si>
  <si>
    <t xml:space="preserve">Средство моющие для туалетов и ванных комнат </t>
  </si>
  <si>
    <t>Средство для мытья полов</t>
  </si>
  <si>
    <t>Нормы положенности за единицу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</si>
</sst>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0" fontId="2" fillId="0" borderId="0" xfId="0" applyFont="1" applyProtection="1"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195262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zoomScaleNormal="100" workbookViewId="0">
      <selection activeCell="S12" sqref="S12"/>
    </sheetView>
  </sheetViews>
  <sheetFormatPr defaultColWidth="9.140625" defaultRowHeight="12.75" x14ac:dyDescent="0.2"/>
  <cols>
    <col min="1" max="1" width="4.7109375" style="1" customWidth="1"/>
    <col min="2" max="2" width="28.85546875" style="1" customWidth="1"/>
    <col min="3" max="3" width="9" style="1" customWidth="1"/>
    <col min="4" max="4" width="9.710937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7" width="16" style="1" customWidth="1"/>
    <col min="18" max="18" width="16.5703125" style="1" customWidth="1"/>
    <col min="19" max="19" width="20.5703125" style="1" customWidth="1"/>
    <col min="20" max="16384" width="9.140625" style="1"/>
  </cols>
  <sheetData>
    <row r="1" spans="1:19" ht="15.75" x14ac:dyDescent="0.25">
      <c r="Q1" s="3"/>
    </row>
    <row r="2" spans="1:19" ht="42" customHeight="1" x14ac:dyDescent="0.2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1"/>
      <c r="Q2" s="21"/>
    </row>
    <row r="3" spans="1:19" ht="50.25" customHeight="1" x14ac:dyDescent="0.2">
      <c r="A3" s="22" t="s">
        <v>0</v>
      </c>
      <c r="B3" s="22" t="s">
        <v>13</v>
      </c>
      <c r="C3" s="22" t="s">
        <v>1</v>
      </c>
      <c r="D3" s="22" t="s">
        <v>2</v>
      </c>
      <c r="E3" s="24" t="s">
        <v>16</v>
      </c>
      <c r="F3" s="24"/>
      <c r="G3" s="24"/>
      <c r="H3" s="24" t="s">
        <v>3</v>
      </c>
      <c r="I3" s="24"/>
      <c r="J3" s="24"/>
      <c r="K3" s="24" t="s">
        <v>4</v>
      </c>
      <c r="L3" s="25" t="s">
        <v>5</v>
      </c>
      <c r="M3" s="25"/>
      <c r="N3" s="25"/>
      <c r="O3" s="26" t="s">
        <v>6</v>
      </c>
      <c r="P3" s="26"/>
      <c r="Q3" s="26"/>
      <c r="R3" s="16" t="s">
        <v>31</v>
      </c>
      <c r="S3" s="16" t="s">
        <v>27</v>
      </c>
    </row>
    <row r="4" spans="1:19" ht="150" customHeight="1" x14ac:dyDescent="0.2">
      <c r="A4" s="22"/>
      <c r="B4" s="22"/>
      <c r="C4" s="22"/>
      <c r="D4" s="23"/>
      <c r="E4" s="5" t="s">
        <v>17</v>
      </c>
      <c r="F4" s="5" t="s">
        <v>18</v>
      </c>
      <c r="G4" s="5" t="s">
        <v>19</v>
      </c>
      <c r="H4" s="4" t="s">
        <v>7</v>
      </c>
      <c r="I4" s="4" t="s">
        <v>7</v>
      </c>
      <c r="J4" s="4" t="s">
        <v>7</v>
      </c>
      <c r="K4" s="24"/>
      <c r="L4" s="4" t="s">
        <v>8</v>
      </c>
      <c r="M4" s="4" t="s">
        <v>9</v>
      </c>
      <c r="N4" s="5" t="s">
        <v>10</v>
      </c>
      <c r="O4" s="6" t="s">
        <v>11</v>
      </c>
      <c r="P4" s="7" t="s">
        <v>12</v>
      </c>
      <c r="Q4" s="7" t="s">
        <v>14</v>
      </c>
      <c r="R4" s="17"/>
      <c r="S4" s="17"/>
    </row>
    <row r="5" spans="1:19" ht="20.100000000000001" customHeight="1" x14ac:dyDescent="0.2">
      <c r="A5" s="8">
        <v>1</v>
      </c>
      <c r="B5" s="8" t="s">
        <v>23</v>
      </c>
      <c r="C5" s="8" t="s">
        <v>20</v>
      </c>
      <c r="D5" s="8">
        <v>240</v>
      </c>
      <c r="E5" s="9">
        <v>29.92</v>
      </c>
      <c r="F5" s="9">
        <v>33.92</v>
      </c>
      <c r="G5" s="9">
        <v>27.17</v>
      </c>
      <c r="H5" s="10"/>
      <c r="I5" s="10"/>
      <c r="J5" s="10"/>
      <c r="K5" s="11"/>
      <c r="L5" s="9">
        <f t="shared" ref="L5" si="0">(E5+F5+G5)/3</f>
        <v>30.34</v>
      </c>
      <c r="M5" s="12">
        <f t="shared" ref="M5" si="1">SQRT(((SUM((POWER(E5-L5,2)),(POWER(F5-L5,2)),(POWER(G5-L5,2)))/(COLUMNS(E5:G5)-1))))</f>
        <v>3.39</v>
      </c>
      <c r="N5" s="12">
        <f t="shared" ref="N5" si="2">M5/L5*100</f>
        <v>11.17</v>
      </c>
      <c r="O5" s="13">
        <f t="shared" ref="O5" si="3">(D5*L5)</f>
        <v>7281.6</v>
      </c>
      <c r="P5" s="12">
        <f t="shared" ref="P5" si="4">SUM(L5)</f>
        <v>30.34</v>
      </c>
      <c r="Q5" s="12">
        <f t="shared" ref="Q5" si="5">SUM(O5)</f>
        <v>7281.6</v>
      </c>
      <c r="R5" s="14">
        <v>50</v>
      </c>
      <c r="S5" s="14">
        <f>SUM(Q5)</f>
        <v>7281.6</v>
      </c>
    </row>
    <row r="6" spans="1:19" ht="20.100000000000001" customHeight="1" x14ac:dyDescent="0.2">
      <c r="A6" s="8">
        <v>2</v>
      </c>
      <c r="B6" s="8" t="s">
        <v>21</v>
      </c>
      <c r="C6" s="8" t="s">
        <v>22</v>
      </c>
      <c r="D6" s="8">
        <v>500</v>
      </c>
      <c r="E6" s="9">
        <v>103.05</v>
      </c>
      <c r="F6" s="9">
        <v>94.1</v>
      </c>
      <c r="G6" s="9">
        <v>87.25</v>
      </c>
      <c r="H6" s="10"/>
      <c r="I6" s="10"/>
      <c r="J6" s="10"/>
      <c r="K6" s="11"/>
      <c r="L6" s="9">
        <f t="shared" ref="L6:L7" si="6">(E6+F6+G6)/3</f>
        <v>94.8</v>
      </c>
      <c r="M6" s="12">
        <f t="shared" ref="M6:M7" si="7">SQRT(((SUM((POWER(E6-L6,2)),(POWER(F6-L6,2)),(POWER(G6-L6,2)))/(COLUMNS(E6:G6)-1))))</f>
        <v>7.92</v>
      </c>
      <c r="N6" s="12">
        <f t="shared" ref="N6:N7" si="8">M6/L6*100</f>
        <v>8.35</v>
      </c>
      <c r="O6" s="13">
        <f t="shared" ref="O6:O7" si="9">(D6*L6)</f>
        <v>47400</v>
      </c>
      <c r="P6" s="12">
        <f t="shared" ref="P6:P7" si="10">SUM(L6)</f>
        <v>94.8</v>
      </c>
      <c r="Q6" s="12">
        <f t="shared" ref="Q6:Q7" si="11">SUM(O6)</f>
        <v>47400</v>
      </c>
      <c r="R6" s="13">
        <v>150</v>
      </c>
      <c r="S6" s="14">
        <f t="shared" ref="S6:S10" si="12">SUM(Q6)</f>
        <v>47400</v>
      </c>
    </row>
    <row r="7" spans="1:19" ht="20.100000000000001" customHeight="1" x14ac:dyDescent="0.2">
      <c r="A7" s="8">
        <v>3</v>
      </c>
      <c r="B7" s="8" t="s">
        <v>24</v>
      </c>
      <c r="C7" s="8" t="s">
        <v>20</v>
      </c>
      <c r="D7" s="8">
        <v>360</v>
      </c>
      <c r="E7" s="9">
        <v>113.55</v>
      </c>
      <c r="F7" s="9">
        <v>107.87</v>
      </c>
      <c r="G7" s="9">
        <v>104.75</v>
      </c>
      <c r="H7" s="10"/>
      <c r="I7" s="10"/>
      <c r="J7" s="10"/>
      <c r="K7" s="11"/>
      <c r="L7" s="9">
        <f t="shared" si="6"/>
        <v>108.72</v>
      </c>
      <c r="M7" s="12">
        <f t="shared" si="7"/>
        <v>4.46</v>
      </c>
      <c r="N7" s="12">
        <f t="shared" si="8"/>
        <v>4.0999999999999996</v>
      </c>
      <c r="O7" s="13">
        <f t="shared" si="9"/>
        <v>39139.199999999997</v>
      </c>
      <c r="P7" s="12">
        <f t="shared" si="10"/>
        <v>108.72</v>
      </c>
      <c r="Q7" s="12">
        <f t="shared" si="11"/>
        <v>39139.199999999997</v>
      </c>
      <c r="R7" s="13">
        <v>100</v>
      </c>
      <c r="S7" s="14">
        <v>36000</v>
      </c>
    </row>
    <row r="8" spans="1:19" ht="30.75" customHeight="1" x14ac:dyDescent="0.2">
      <c r="A8" s="8">
        <v>4</v>
      </c>
      <c r="B8" s="8" t="s">
        <v>29</v>
      </c>
      <c r="C8" s="8" t="s">
        <v>25</v>
      </c>
      <c r="D8" s="8">
        <v>10</v>
      </c>
      <c r="E8" s="9">
        <v>189</v>
      </c>
      <c r="F8" s="9">
        <v>246</v>
      </c>
      <c r="G8" s="9">
        <v>188.62</v>
      </c>
      <c r="H8" s="10"/>
      <c r="I8" s="10"/>
      <c r="J8" s="10"/>
      <c r="K8" s="11"/>
      <c r="L8" s="9">
        <f t="shared" ref="L8:L9" si="13">(E8+F8+G8)/3</f>
        <v>207.87</v>
      </c>
      <c r="M8" s="12">
        <f t="shared" ref="M8:M9" si="14">SQRT(((SUM((POWER(E8-L8,2)),(POWER(F8-L8,2)),(POWER(G8-L8,2)))/(COLUMNS(E8:G8)-1))))</f>
        <v>33.020000000000003</v>
      </c>
      <c r="N8" s="12">
        <f t="shared" ref="N8:N9" si="15">M8/L8*100</f>
        <v>15.88</v>
      </c>
      <c r="O8" s="13">
        <f t="shared" ref="O8:O9" si="16">(D8*L8)</f>
        <v>2078.6999999999998</v>
      </c>
      <c r="P8" s="12">
        <f t="shared" ref="P8:P9" si="17">SUM(L8)</f>
        <v>207.87</v>
      </c>
      <c r="Q8" s="12">
        <f t="shared" ref="Q8:Q9" si="18">SUM(O8)</f>
        <v>2078.6999999999998</v>
      </c>
      <c r="R8" s="13">
        <v>250</v>
      </c>
      <c r="S8" s="14">
        <f t="shared" si="12"/>
        <v>2078.6999999999998</v>
      </c>
    </row>
    <row r="9" spans="1:19" ht="23.25" customHeight="1" x14ac:dyDescent="0.2">
      <c r="A9" s="8">
        <v>5</v>
      </c>
      <c r="B9" s="8" t="s">
        <v>30</v>
      </c>
      <c r="C9" s="8" t="s">
        <v>25</v>
      </c>
      <c r="D9" s="8">
        <v>50</v>
      </c>
      <c r="E9" s="9">
        <v>100.4</v>
      </c>
      <c r="F9" s="9">
        <v>100.2</v>
      </c>
      <c r="G9" s="9">
        <v>91.4</v>
      </c>
      <c r="H9" s="10"/>
      <c r="I9" s="10"/>
      <c r="J9" s="10"/>
      <c r="K9" s="11"/>
      <c r="L9" s="9">
        <f t="shared" si="13"/>
        <v>97.33</v>
      </c>
      <c r="M9" s="12">
        <f t="shared" si="14"/>
        <v>5.14</v>
      </c>
      <c r="N9" s="12">
        <f t="shared" si="15"/>
        <v>5.28</v>
      </c>
      <c r="O9" s="13">
        <f t="shared" si="16"/>
        <v>4866.5</v>
      </c>
      <c r="P9" s="12">
        <f t="shared" si="17"/>
        <v>97.33</v>
      </c>
      <c r="Q9" s="12">
        <f t="shared" si="18"/>
        <v>4866.5</v>
      </c>
      <c r="R9" s="13">
        <v>650</v>
      </c>
      <c r="S9" s="14">
        <f t="shared" si="12"/>
        <v>4866.5</v>
      </c>
    </row>
    <row r="10" spans="1:19" ht="23.25" customHeight="1" x14ac:dyDescent="0.2">
      <c r="A10" s="8">
        <v>6</v>
      </c>
      <c r="B10" s="8" t="s">
        <v>26</v>
      </c>
      <c r="C10" s="8" t="s">
        <v>25</v>
      </c>
      <c r="D10" s="8">
        <v>50</v>
      </c>
      <c r="E10" s="9">
        <v>88.4</v>
      </c>
      <c r="F10" s="9">
        <v>86.63</v>
      </c>
      <c r="G10" s="9">
        <v>75.48</v>
      </c>
      <c r="H10" s="10"/>
      <c r="I10" s="10"/>
      <c r="J10" s="10"/>
      <c r="K10" s="11"/>
      <c r="L10" s="9">
        <f t="shared" ref="L10" si="19">(E10+F10+G10)/3</f>
        <v>83.5</v>
      </c>
      <c r="M10" s="12">
        <f t="shared" ref="M10" si="20">SQRT(((SUM((POWER(E10-L10,2)),(POWER(F10-L10,2)),(POWER(G10-L10,2)))/(COLUMNS(E10:G10)-1))))</f>
        <v>7</v>
      </c>
      <c r="N10" s="12">
        <f t="shared" ref="N10" si="21">M10/L10*100</f>
        <v>8.3800000000000008</v>
      </c>
      <c r="O10" s="13">
        <f t="shared" ref="O10" si="22">(D10*L10)</f>
        <v>4175</v>
      </c>
      <c r="P10" s="12">
        <f t="shared" ref="P10" si="23">SUM(L10)</f>
        <v>83.5</v>
      </c>
      <c r="Q10" s="12">
        <f t="shared" ref="Q10" si="24">SUM(O10)</f>
        <v>4175</v>
      </c>
      <c r="R10" s="14">
        <v>100</v>
      </c>
      <c r="S10" s="14">
        <f t="shared" si="12"/>
        <v>4175</v>
      </c>
    </row>
    <row r="11" spans="1:19" ht="30" customHeight="1" x14ac:dyDescent="0.25">
      <c r="A11" s="18" t="s">
        <v>28</v>
      </c>
      <c r="B11" s="19"/>
      <c r="C11" s="19"/>
      <c r="D11" s="19"/>
      <c r="E11" s="19"/>
      <c r="F11" s="19"/>
      <c r="G11" s="19"/>
      <c r="Q11" s="2"/>
      <c r="S11" s="15">
        <f>SUM(S5:S10)</f>
        <v>101801.8</v>
      </c>
    </row>
  </sheetData>
  <autoFilter ref="G2:G10"/>
  <mergeCells count="13">
    <mergeCell ref="R3:R4"/>
    <mergeCell ref="S3:S4"/>
    <mergeCell ref="A11:G11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Коноплев Мирослав Ильич</cp:lastModifiedBy>
  <cp:lastPrinted>2023-06-08T10:38:59Z</cp:lastPrinted>
  <dcterms:created xsi:type="dcterms:W3CDTF">2018-01-25T11:04:14Z</dcterms:created>
  <dcterms:modified xsi:type="dcterms:W3CDTF">2026-08-04T06:23:22Z</dcterms:modified>
</cp:coreProperties>
</file>