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415-1\shared docs\44-ФЗ\_2026 год\Единственный поставщик\1 Березка\Статуэтка, футболка (Юля)\"/>
    </mc:Choice>
  </mc:AlternateContent>
  <bookViews>
    <workbookView xWindow="0" yWindow="0" windowWidth="28800" windowHeight="12435"/>
  </bookViews>
  <sheets>
    <sheet name="Расчет цены" sheetId="2" r:id="rId1"/>
  </sheets>
  <definedNames>
    <definedName name="_xlnm._FilterDatabase" localSheetId="0" hidden="1">'Расчет цены'!$A$4:$N$9</definedName>
    <definedName name="_xlnm.Print_Area" localSheetId="0">'Расчет цены'!$A$1:$N$12</definedName>
  </definedNames>
  <calcPr calcId="152511"/>
</workbook>
</file>

<file path=xl/calcChain.xml><?xml version="1.0" encoding="utf-8"?>
<calcChain xmlns="http://schemas.openxmlformats.org/spreadsheetml/2006/main">
  <c r="J7" i="2" l="1"/>
  <c r="J6" i="2"/>
  <c r="J5" i="2"/>
  <c r="I6" i="2"/>
  <c r="I5" i="2"/>
  <c r="M7" i="2" l="1"/>
  <c r="M6" i="2"/>
  <c r="M5" i="2"/>
  <c r="N7" i="2"/>
  <c r="N6" i="2"/>
  <c r="N5" i="2"/>
  <c r="L7" i="2" l="1"/>
  <c r="I7" i="2"/>
  <c r="K7" i="2" s="1"/>
  <c r="L6" i="2" l="1"/>
  <c r="K6" i="2"/>
  <c r="K5" i="2" l="1"/>
  <c r="L5" i="2"/>
  <c r="N8" i="2"/>
</calcChain>
</file>

<file path=xl/sharedStrings.xml><?xml version="1.0" encoding="utf-8"?>
<sst xmlns="http://schemas.openxmlformats.org/spreadsheetml/2006/main" count="29" uniqueCount="27">
  <si>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</si>
  <si>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</si>
  <si>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</si>
  <si>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</si>
  <si>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</si>
  <si>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Метод сопоставимых рыночных цен (анализа рынка)</t>
  </si>
  <si>
    <t>Ценовая информация (руб./ед.изм.)</t>
  </si>
  <si>
    <t xml:space="preserve">Дата составления: </t>
  </si>
  <si>
    <t>Минимальное значение за ед. изм., выбранное заказчиком (руб.)</t>
  </si>
  <si>
    <t xml:space="preserve"> </t>
  </si>
  <si>
    <r>
      <t xml:space="preserve">Коэффициент вариации цен V (%)  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</si>
  <si>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Ед. изм.</t>
  </si>
  <si>
    <t>штука</t>
  </si>
  <si>
    <t>ОБОСНОВАНИЕ НАЧАЛЬНОЙ (МАКСИМАЛЬНОЙ) ЦЕНЫ КОНТРАКТА</t>
  </si>
  <si>
    <t>Используемый метод определения:</t>
  </si>
  <si>
    <t>Однородность совокупности значений выявленных цен, используемых в расчете</t>
  </si>
  <si>
    <t>Наименование предмета контракта</t>
  </si>
  <si>
    <t xml:space="preserve">В результате проведенного расчета Н(М)ЦК (Д), ЦКЕП составила:       </t>
  </si>
  <si>
    <t xml:space="preserve">Цена Контракта определена как минимальное значение из коммерческих предложений, полученных на запрос заказчика.
Источниками информации являются коммерческие (ценовые) предложения. </t>
  </si>
  <si>
    <t>Сумма (руб.)</t>
  </si>
  <si>
    <t xml:space="preserve">Источник № 1
(от 01.07.2026
№ 21/4561) </t>
  </si>
  <si>
    <t xml:space="preserve">Источник № 2
(от 17.06.2026 № б/н) </t>
  </si>
  <si>
    <t xml:space="preserve">Источник № 3
(от 24.06.2026
№ б/н) </t>
  </si>
  <si>
    <t>Плакетка</t>
  </si>
  <si>
    <t>Футболка</t>
  </si>
  <si>
    <t>Статуэтка наградная</t>
  </si>
  <si>
    <r>
      <rPr>
        <b/>
        <sz val="10"/>
        <color indexed="8"/>
        <rFont val="Times New Roman"/>
        <family val="1"/>
        <charset val="204"/>
      </rPr>
      <t>Расчет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ц  - цена единицы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</si>
</sst>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1"/>
    </font>
    <font>
      <b/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2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4" fontId="10" fillId="2" borderId="6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</xdr:row>
      <xdr:rowOff>1162048</xdr:rowOff>
    </xdr:from>
    <xdr:to>
      <xdr:col>10</xdr:col>
      <xdr:colOff>9525</xdr:colOff>
      <xdr:row>3</xdr:row>
      <xdr:rowOff>1543049</xdr:rowOff>
    </xdr:to>
    <xdr:pic>
      <xdr:nvPicPr>
        <xdr:cNvPr id="2102" name="Picture 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2705098"/>
          <a:ext cx="1000125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2</xdr:row>
      <xdr:rowOff>2705100</xdr:rowOff>
    </xdr:from>
    <xdr:to>
      <xdr:col>12</xdr:col>
      <xdr:colOff>0</xdr:colOff>
      <xdr:row>2</xdr:row>
      <xdr:rowOff>3019425</xdr:rowOff>
    </xdr:to>
    <xdr:pic>
      <xdr:nvPicPr>
        <xdr:cNvPr id="2103" name="Picture 5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448175"/>
          <a:ext cx="1323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3</xdr:row>
      <xdr:rowOff>1247775</xdr:rowOff>
    </xdr:from>
    <xdr:to>
      <xdr:col>11</xdr:col>
      <xdr:colOff>28575</xdr:colOff>
      <xdr:row>3</xdr:row>
      <xdr:rowOff>1543050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2790825"/>
          <a:ext cx="1038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2</xdr:row>
      <xdr:rowOff>2381250</xdr:rowOff>
    </xdr:from>
    <xdr:to>
      <xdr:col>11</xdr:col>
      <xdr:colOff>285750</xdr:colOff>
      <xdr:row>2</xdr:row>
      <xdr:rowOff>2609850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4124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</xdr:row>
      <xdr:rowOff>1533527</xdr:rowOff>
    </xdr:from>
    <xdr:to>
      <xdr:col>11</xdr:col>
      <xdr:colOff>1247775</xdr:colOff>
      <xdr:row>3</xdr:row>
      <xdr:rowOff>1905001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3076577"/>
          <a:ext cx="1190625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view="pageBreakPreview" zoomScaleNormal="100" zoomScaleSheetLayoutView="100" workbookViewId="0">
      <selection activeCell="B9" sqref="B9:N9"/>
    </sheetView>
  </sheetViews>
  <sheetFormatPr defaultRowHeight="12.75" x14ac:dyDescent="0.2"/>
  <cols>
    <col min="1" max="1" width="5.28515625" style="2" customWidth="1"/>
    <col min="2" max="2" width="40.140625" style="2" customWidth="1"/>
    <col min="3" max="3" width="9.42578125" style="2" customWidth="1"/>
    <col min="4" max="4" width="10" style="2" customWidth="1"/>
    <col min="5" max="6" width="14.28515625" style="2" customWidth="1"/>
    <col min="7" max="7" width="15.140625" style="2" customWidth="1"/>
    <col min="8" max="8" width="9.140625" style="2"/>
    <col min="9" max="9" width="15.5703125" style="2" customWidth="1"/>
    <col min="10" max="10" width="15.42578125" style="2" customWidth="1"/>
    <col min="11" max="11" width="15.85546875" style="2" customWidth="1"/>
    <col min="12" max="12" width="20" style="2" customWidth="1"/>
    <col min="13" max="13" width="16" style="2" customWidth="1"/>
    <col min="14" max="14" width="14.28515625" style="2" customWidth="1"/>
    <col min="15" max="16384" width="9.140625" style="2"/>
  </cols>
  <sheetData>
    <row r="1" spans="1:14" s="1" customFormat="1" ht="48.75" customHeight="1" x14ac:dyDescent="0.3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1" customFormat="1" ht="24" customHeight="1" x14ac:dyDescent="0.3">
      <c r="A2" s="9"/>
      <c r="B2" s="9" t="s">
        <v>14</v>
      </c>
      <c r="C2" s="33" t="s">
        <v>5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</row>
    <row r="3" spans="1:14" ht="48.75" customHeight="1" x14ac:dyDescent="0.2">
      <c r="A3" s="30" t="s">
        <v>0</v>
      </c>
      <c r="B3" s="30" t="s">
        <v>16</v>
      </c>
      <c r="C3" s="30" t="s">
        <v>11</v>
      </c>
      <c r="D3" s="30" t="s">
        <v>1</v>
      </c>
      <c r="E3" s="31" t="s">
        <v>6</v>
      </c>
      <c r="F3" s="31"/>
      <c r="G3" s="31"/>
      <c r="H3" s="31" t="s">
        <v>4</v>
      </c>
      <c r="I3" s="32" t="s">
        <v>15</v>
      </c>
      <c r="J3" s="32"/>
      <c r="K3" s="32"/>
      <c r="L3" s="38" t="s">
        <v>26</v>
      </c>
      <c r="M3" s="40" t="s">
        <v>8</v>
      </c>
      <c r="N3" s="40" t="s">
        <v>19</v>
      </c>
    </row>
    <row r="4" spans="1:14" ht="150.75" customHeight="1" x14ac:dyDescent="0.2">
      <c r="A4" s="30"/>
      <c r="B4" s="30"/>
      <c r="C4" s="30"/>
      <c r="D4" s="30"/>
      <c r="E4" s="10" t="s">
        <v>20</v>
      </c>
      <c r="F4" s="10" t="s">
        <v>21</v>
      </c>
      <c r="G4" s="10" t="s">
        <v>22</v>
      </c>
      <c r="H4" s="31"/>
      <c r="I4" s="10" t="s">
        <v>3</v>
      </c>
      <c r="J4" s="10" t="s">
        <v>2</v>
      </c>
      <c r="K4" s="9" t="s">
        <v>10</v>
      </c>
      <c r="L4" s="39"/>
      <c r="M4" s="41"/>
      <c r="N4" s="41"/>
    </row>
    <row r="5" spans="1:14" s="8" customFormat="1" ht="33.75" customHeight="1" x14ac:dyDescent="0.2">
      <c r="A5" s="11">
        <v>1</v>
      </c>
      <c r="B5" s="22" t="s">
        <v>25</v>
      </c>
      <c r="C5" s="11" t="s">
        <v>12</v>
      </c>
      <c r="D5" s="29">
        <v>25</v>
      </c>
      <c r="E5" s="17">
        <v>2210</v>
      </c>
      <c r="F5" s="17">
        <v>1300</v>
      </c>
      <c r="G5" s="17">
        <v>1300</v>
      </c>
      <c r="H5" s="16">
        <v>1</v>
      </c>
      <c r="I5" s="16">
        <f>AVERAGE(E5:G5)</f>
        <v>1603.3333333333333</v>
      </c>
      <c r="J5" s="17">
        <f>_xlfn.STDEV.P(E5,F5,G5)</f>
        <v>428.97811391983885</v>
      </c>
      <c r="K5" s="18">
        <f>J5/I5*100</f>
        <v>26.755391720572071</v>
      </c>
      <c r="L5" s="16">
        <f t="shared" ref="L5:L7" si="0">((D5/3)*(SUM(E5:G5)))</f>
        <v>40083.333333333336</v>
      </c>
      <c r="M5" s="17">
        <f>F5</f>
        <v>1300</v>
      </c>
      <c r="N5" s="17">
        <f>D5*M5</f>
        <v>32500</v>
      </c>
    </row>
    <row r="6" spans="1:14" s="8" customFormat="1" ht="30.75" customHeight="1" x14ac:dyDescent="0.2">
      <c r="A6" s="11">
        <v>2</v>
      </c>
      <c r="B6" s="22" t="s">
        <v>23</v>
      </c>
      <c r="C6" s="11" t="s">
        <v>12</v>
      </c>
      <c r="D6" s="29">
        <v>12</v>
      </c>
      <c r="E6" s="17">
        <v>1066</v>
      </c>
      <c r="F6" s="17">
        <v>600</v>
      </c>
      <c r="G6" s="17">
        <v>600</v>
      </c>
      <c r="H6" s="16">
        <v>1</v>
      </c>
      <c r="I6" s="16">
        <f>AVERAGE(E6:G6)</f>
        <v>755.33333333333337</v>
      </c>
      <c r="J6" s="17">
        <f>_xlfn.STDEV.P(E6,F6,G6)</f>
        <v>219.67450668862077</v>
      </c>
      <c r="K6" s="18">
        <f>J6/I6*100</f>
        <v>29.083120920823578</v>
      </c>
      <c r="L6" s="16">
        <f t="shared" si="0"/>
        <v>9064</v>
      </c>
      <c r="M6" s="17">
        <f>F6</f>
        <v>600</v>
      </c>
      <c r="N6" s="17">
        <f>D6*M6</f>
        <v>7200</v>
      </c>
    </row>
    <row r="7" spans="1:14" s="8" customFormat="1" ht="32.25" customHeight="1" x14ac:dyDescent="0.2">
      <c r="A7" s="11">
        <v>3</v>
      </c>
      <c r="B7" s="22" t="s">
        <v>24</v>
      </c>
      <c r="C7" s="11" t="s">
        <v>12</v>
      </c>
      <c r="D7" s="29">
        <v>5</v>
      </c>
      <c r="E7" s="17">
        <v>1390</v>
      </c>
      <c r="F7" s="17">
        <v>1100</v>
      </c>
      <c r="G7" s="17">
        <v>1000</v>
      </c>
      <c r="H7" s="16">
        <v>1</v>
      </c>
      <c r="I7" s="16">
        <f t="shared" ref="I7" si="1">AVERAGE(E7:G7)</f>
        <v>1163.3333333333333</v>
      </c>
      <c r="J7" s="17">
        <f>_xlfn.STDEV.P(E7,F7,G7)</f>
        <v>165.39514973407037</v>
      </c>
      <c r="K7" s="18">
        <f t="shared" ref="K7" si="2">J7/I7*100</f>
        <v>14.217348114676536</v>
      </c>
      <c r="L7" s="16">
        <f t="shared" si="0"/>
        <v>5816.666666666667</v>
      </c>
      <c r="M7" s="17">
        <f>G7</f>
        <v>1000</v>
      </c>
      <c r="N7" s="17">
        <f>D7*M7</f>
        <v>5000</v>
      </c>
    </row>
    <row r="8" spans="1:14" ht="29.25" customHeight="1" x14ac:dyDescent="0.2">
      <c r="A8" s="44" t="s">
        <v>17</v>
      </c>
      <c r="B8" s="45"/>
      <c r="C8" s="45"/>
      <c r="D8" s="45"/>
      <c r="E8" s="45"/>
      <c r="F8" s="45"/>
      <c r="G8" s="45"/>
      <c r="H8" s="45"/>
      <c r="I8" s="12"/>
      <c r="J8" s="13"/>
      <c r="K8" s="13"/>
      <c r="L8" s="14"/>
      <c r="M8" s="15"/>
      <c r="N8" s="28">
        <f>N5+N6+N7</f>
        <v>44700</v>
      </c>
    </row>
    <row r="9" spans="1:14" ht="42" customHeight="1" x14ac:dyDescent="0.2">
      <c r="A9" s="23"/>
      <c r="B9" s="36" t="s">
        <v>18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21.75" customHeight="1" x14ac:dyDescent="0.25">
      <c r="A10" s="25"/>
      <c r="B10" s="26" t="s">
        <v>7</v>
      </c>
      <c r="C10" s="46">
        <v>46175</v>
      </c>
      <c r="D10" s="47"/>
      <c r="E10" s="47"/>
      <c r="F10" s="19"/>
      <c r="G10" s="20"/>
      <c r="H10" s="21"/>
      <c r="I10" s="21"/>
      <c r="J10" s="21"/>
      <c r="K10" s="21"/>
      <c r="L10" s="21"/>
      <c r="M10" s="21"/>
      <c r="N10" s="21"/>
    </row>
    <row r="11" spans="1:14" ht="21.75" hidden="1" customHeight="1" x14ac:dyDescent="0.2">
      <c r="A11" s="43" t="s">
        <v>9</v>
      </c>
      <c r="B11" s="43"/>
      <c r="C11" s="43"/>
      <c r="D11" s="27"/>
      <c r="E11" s="5"/>
      <c r="F11" s="4"/>
      <c r="G11" s="5"/>
      <c r="H11" s="6"/>
      <c r="I11" s="6"/>
      <c r="J11" s="6"/>
      <c r="K11" s="6"/>
      <c r="L11" s="6"/>
      <c r="M11" s="6"/>
      <c r="N11" s="6"/>
    </row>
    <row r="12" spans="1:14" ht="21.75" customHeight="1" x14ac:dyDescent="0.25">
      <c r="A12" s="24"/>
      <c r="B12" s="26"/>
      <c r="C12" s="42"/>
      <c r="D12" s="42"/>
      <c r="E12" s="42"/>
      <c r="F12" s="37"/>
      <c r="G12" s="37"/>
    </row>
    <row r="13" spans="1:14" ht="46.5" customHeight="1" x14ac:dyDescent="0.2"/>
    <row r="14" spans="1:14" ht="36" customHeight="1" x14ac:dyDescent="0.2"/>
    <row r="15" spans="1:14" ht="36" customHeight="1" x14ac:dyDescent="0.2"/>
    <row r="16" spans="1:14" ht="36" customHeight="1" x14ac:dyDescent="0.2"/>
    <row r="17" spans="1:14" ht="36" customHeight="1" x14ac:dyDescent="0.2"/>
    <row r="18" spans="1:14" ht="55.5" customHeight="1" x14ac:dyDescent="0.2"/>
    <row r="19" spans="1:14" ht="36" customHeight="1" x14ac:dyDescent="0.2"/>
    <row r="20" spans="1:14" ht="36" customHeight="1" x14ac:dyDescent="0.2"/>
    <row r="21" spans="1:14" ht="52.5" customHeight="1" x14ac:dyDescent="0.2"/>
    <row r="22" spans="1:14" ht="51" customHeight="1" x14ac:dyDescent="0.2"/>
    <row r="23" spans="1:14" s="3" customFormat="1" ht="32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s="3" customFormat="1" ht="52.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5.75" customHeight="1" x14ac:dyDescent="0.2"/>
    <row r="26" spans="1:14" s="6" customFormat="1" ht="14.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s="6" customFormat="1" ht="14.2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s="6" customFormat="1" ht="32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s="7" customFormat="1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s="6" customFormat="1" ht="14.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autoFilter ref="A4:N9"/>
  <mergeCells count="18">
    <mergeCell ref="B9:N9"/>
    <mergeCell ref="F12:G12"/>
    <mergeCell ref="L3:L4"/>
    <mergeCell ref="M3:M4"/>
    <mergeCell ref="N3:N4"/>
    <mergeCell ref="C12:E12"/>
    <mergeCell ref="A11:C11"/>
    <mergeCell ref="A8:H8"/>
    <mergeCell ref="C10:E10"/>
    <mergeCell ref="A1:N1"/>
    <mergeCell ref="A3:A4"/>
    <mergeCell ref="B3:B4"/>
    <mergeCell ref="C3:C4"/>
    <mergeCell ref="D3:D4"/>
    <mergeCell ref="E3:G3"/>
    <mergeCell ref="I3:K3"/>
    <mergeCell ref="C2:N2"/>
    <mergeCell ref="H3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2026-07-02T13:36:57Z</cp:lastPrinted>
  <dcterms:created xsi:type="dcterms:W3CDTF">2014-01-15T18:15:09Z</dcterms:created>
  <dcterms:modified xsi:type="dcterms:W3CDTF">2026-07-03T12:20:57Z</dcterms:modified>
</cp:coreProperties>
</file>