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ЕДИНСТВЕННЫЙ ПОСТАВЩИК\2026\ЕП -44\33- дипломы\"/>
    </mc:Choice>
  </mc:AlternateContent>
  <bookViews>
    <workbookView xWindow="0" yWindow="0" windowWidth="19440" windowHeight="12435"/>
  </bookViews>
  <sheets>
    <sheet name="Лист1" sheetId="1" r:id="rId1"/>
    <sheet name="Лист1 (2)" sheetId="2" r:id="rId2"/>
    <sheet name="Лист1 (3)" sheetId="3" r:id="rId3"/>
    <sheet name="Лист1 (4)" sheetId="4" r:id="rId4"/>
  </sheets>
  <definedNames>
    <definedName name="_xlnm.Print_Area" localSheetId="0">Лист1!$A$1:$L$55</definedName>
    <definedName name="_xlnm.Print_Area" localSheetId="1">'Лист1 (2)'!$A$1:$L$43</definedName>
    <definedName name="_xlnm.Print_Area" localSheetId="2">'Лист1 (3)'!$A$1:$L$43</definedName>
    <definedName name="_xlnm.Print_Area" localSheetId="3">'Лист1 (4)'!$A$1:$N$43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J20" i="1"/>
  <c r="J21" i="1"/>
  <c r="J22" i="1"/>
  <c r="J23" i="1"/>
  <c r="J24" i="1"/>
  <c r="H19" i="1"/>
  <c r="H20" i="1"/>
  <c r="H21" i="1"/>
  <c r="H22" i="1"/>
  <c r="H23" i="1"/>
  <c r="H24" i="1"/>
  <c r="F19" i="1"/>
  <c r="F20" i="1"/>
  <c r="F21" i="1"/>
  <c r="F22" i="1"/>
  <c r="F23" i="1"/>
  <c r="F24" i="1"/>
  <c r="A22" i="1"/>
  <c r="A19" i="1"/>
  <c r="A20" i="1" s="1"/>
  <c r="A21" i="1" s="1"/>
  <c r="A23" i="1" l="1"/>
  <c r="A24" i="1" s="1"/>
  <c r="L13" i="4"/>
  <c r="L12" i="4"/>
  <c r="J13" i="4"/>
  <c r="J12" i="4"/>
  <c r="H12" i="4"/>
  <c r="H13" i="4" s="1"/>
  <c r="F13" i="4"/>
  <c r="A12" i="4"/>
  <c r="M17" i="4" l="1"/>
  <c r="H14" i="4"/>
  <c r="M12" i="4"/>
  <c r="J12" i="3"/>
  <c r="J13" i="3" s="1"/>
  <c r="H12" i="3"/>
  <c r="H13" i="3" s="1"/>
  <c r="F12" i="3"/>
  <c r="F13" i="3" s="1"/>
  <c r="A12" i="3"/>
  <c r="J12" i="2"/>
  <c r="J13" i="2" s="1"/>
  <c r="H12" i="2"/>
  <c r="H13" i="2" s="1"/>
  <c r="F12" i="2"/>
  <c r="F13" i="2" s="1"/>
  <c r="A12" i="2"/>
  <c r="H15" i="4" l="1"/>
  <c r="K12" i="3"/>
  <c r="H14" i="3"/>
  <c r="H15" i="3" s="1"/>
  <c r="K17" i="3"/>
  <c r="K17" i="2"/>
  <c r="K12" i="2"/>
  <c r="H14" i="2"/>
  <c r="J15" i="1"/>
  <c r="H15" i="1"/>
  <c r="F15" i="1"/>
  <c r="A15" i="1"/>
  <c r="H15" i="2" l="1"/>
  <c r="J18" i="1"/>
  <c r="H18" i="1"/>
  <c r="F18" i="1"/>
  <c r="J17" i="1"/>
  <c r="H17" i="1"/>
  <c r="F17" i="1"/>
  <c r="J16" i="1"/>
  <c r="H16" i="1"/>
  <c r="F16" i="1"/>
  <c r="J14" i="1"/>
  <c r="H14" i="1"/>
  <c r="F14" i="1"/>
  <c r="J13" i="1"/>
  <c r="H13" i="1"/>
  <c r="F13" i="1"/>
  <c r="J12" i="1"/>
  <c r="H12" i="1"/>
  <c r="F12" i="1"/>
  <c r="A17" i="1"/>
  <c r="A16" i="1"/>
  <c r="F25" i="1" l="1"/>
  <c r="A13" i="1"/>
  <c r="A14" i="1"/>
  <c r="A12" i="1"/>
  <c r="J25" i="1" l="1"/>
  <c r="H25" i="1"/>
  <c r="H26" i="1" l="1"/>
  <c r="K12" i="1"/>
  <c r="K29" i="1"/>
  <c r="H27" i="1" l="1"/>
</calcChain>
</file>

<file path=xl/sharedStrings.xml><?xml version="1.0" encoding="utf-8"?>
<sst xmlns="http://schemas.openxmlformats.org/spreadsheetml/2006/main" count="209" uniqueCount="64">
  <si>
    <t>№</t>
  </si>
  <si>
    <t>Наименование товара, работы, услуги</t>
  </si>
  <si>
    <t>цена за ед., руб.</t>
  </si>
  <si>
    <t>всего стоимость, руб.</t>
  </si>
  <si>
    <t>Источники ценовой информации</t>
  </si>
  <si>
    <t>ИТОГО</t>
  </si>
  <si>
    <t>Совокупность значений однородные</t>
  </si>
  <si>
    <t xml:space="preserve">Коэффициент вариации цен    =   </t>
  </si>
  <si>
    <t>, не превышает 33%</t>
  </si>
  <si>
    <t>Кол-во</t>
  </si>
  <si>
    <t>Ед. изм.</t>
  </si>
  <si>
    <t>Используемый метод определения НМЦД с обоснованием</t>
  </si>
  <si>
    <t>Расчет НМЦД</t>
  </si>
  <si>
    <t xml:space="preserve">НМЦД определена из минимальной суммы источника ценовой информации и составляет   </t>
  </si>
  <si>
    <t>В целях определения однородности совокупности значений выявленных цен, используемых в расчете НМЦД в соответствии с Приказом Минэкономразвития России от 02.10.2013г. №567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рекомендуется определять коэффициент вариации. Коэффициент вариации определяется по формуле:</t>
  </si>
  <si>
    <t>Метод сопоставимых рыночных цен (анализ рынка) на основании трех источников ценовой информации; Метод является приоритетным для определения и обоснования начальной (максимальной) цены договора</t>
  </si>
  <si>
    <t>Среднее арифметическое значение                    (цена договора), руб.</t>
  </si>
  <si>
    <t>Наименование предмета закупки</t>
  </si>
  <si>
    <t>Расчет НМЦД договора</t>
  </si>
  <si>
    <t>Дата подготовки обоснования НМЦД договора</t>
  </si>
  <si>
    <t xml:space="preserve">Среднее квадратичное отклонение =  </t>
  </si>
  <si>
    <t xml:space="preserve"> " ____" _________ 202__г.</t>
  </si>
  <si>
    <t xml:space="preserve">Обоснование начальной (максимальной) цены договора, цены единицы товара (работы, услуги), цены договора 
</t>
  </si>
  <si>
    <t>где:</t>
  </si>
  <si>
    <t>V - коэффициент вариации;</t>
  </si>
  <si>
    <t xml:space="preserve">&lt;ц&gt; - средняя арифметическая величина цены единицы товара, работы, услуги;
n - количество значений, используемых в расчете.
НМЦД методом сопоставимых рыночных цен (анализ рынка) определяется по формуле:
</t>
  </si>
  <si>
    <t xml:space="preserve"> цена единицы товара, работы, услуги, указанная в источнике с номером i;</t>
  </si>
  <si>
    <t xml:space="preserve">                                среднее квадратичное отклонение;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</si>
  <si>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</si>
  <si>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</si>
  <si>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</si>
  <si>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 xml:space="preserve">            НМЦД, определяемая методом сопоставимых рыночных цен (анализа рынка);</t>
  </si>
  <si>
    <t>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</si>
  <si>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_________________</t>
  </si>
  <si>
    <t>шт</t>
  </si>
  <si>
    <t>Услуги техническому обслуживанию систем охранной, пожарной, тревожной сигнализации, системы оповещения людей о пожаре и управления эвакуацией , системы видеонаблюдения и контроля управления доступом на объектах Заказчика в период с 01.03.2026 г. по 31.03.2026 г.</t>
  </si>
  <si>
    <t>усл</t>
  </si>
  <si>
    <t>Главный специалист отдела закупок  __________________________________ В.В.Осипова</t>
  </si>
  <si>
    <t>Ценовая информация № 1 : КП 051 от 19.02.2026</t>
  </si>
  <si>
    <t>Ценовая информация № 2 : КП № 4/1  от 19.02.2026</t>
  </si>
  <si>
    <t>Ценовая информация № 3 КП б/н от 19.02.2026</t>
  </si>
  <si>
    <t>услуги по техническому обслуживанию 17( семнадцати) станций объектовой радиосистемыпередачи извещений " Стрелец-мониторинг" с 01.03.2026 г. по 31.03.2026 г.</t>
  </si>
  <si>
    <t>Ценовая информация № 1 : КП 156 от 19.02.2026</t>
  </si>
  <si>
    <t>Ценовая информация № 2 : КП № 85 от 19.02.2026</t>
  </si>
  <si>
    <t>Ценовая информация № 3 КП № 93 от 19.02.2026</t>
  </si>
  <si>
    <t>Ценовая информация № 4 КП № 93 от 19.02.2026</t>
  </si>
  <si>
    <t>ед.</t>
  </si>
  <si>
    <t>Бланк диплома бакалавра с отличием</t>
  </si>
  <si>
    <t>Бланк диплома специалиста</t>
  </si>
  <si>
    <t>Бланк диплома специалиста с отличием</t>
  </si>
  <si>
    <t xml:space="preserve">Бланк диплома бакалавра </t>
  </si>
  <si>
    <t>Бланк приложения к диплому бакалавра, диплому бакалавра с отличием, диплому специалиста, диплому специалиста с отличием,</t>
  </si>
  <si>
    <t xml:space="preserve">Бланк диплома магистра </t>
  </si>
  <si>
    <t>Бланк диплома магистра с отличием</t>
  </si>
  <si>
    <t>Бланк приложения к диплому магистра, диплому магистра с отличием</t>
  </si>
  <si>
    <t xml:space="preserve">Свидетельство об окончании аспирантуры </t>
  </si>
  <si>
    <t>Приложение к свидетельству об окончании аспирантуры</t>
  </si>
  <si>
    <t>Обложка для свидетельства об окончании аспирантуры</t>
  </si>
  <si>
    <t xml:space="preserve">Твердая обложка стандартная для диплома о высшем образовании </t>
  </si>
  <si>
    <t>Поставка защищенной полиграфической продукции ( бланки дипломов специалистов, бакалавров, аспирантов, приложений и обложек к ним)</t>
  </si>
  <si>
    <t>Главный  специалист отдела закупок __________________________________В.В.Осипова</t>
  </si>
  <si>
    <t>Ценовая информация № 1 : КП АРМ- 48895  от 23.03.2026</t>
  </si>
  <si>
    <t>Ценовая информация № 2 : КП 475-26 от 26.03.2026</t>
  </si>
  <si>
    <t>Ценовая информация № 3 КП б/н от 23.03.2026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</si>
</sst>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₽&quot;_-;\-* #,##0.00&quot;₽&quot;_-;_-* &quot;-&quot;??&quot;₽&quot;_-;_-@_-"/>
    <numFmt numFmtId="165" formatCode="#,##0.00&quot;₽&quot;"/>
    <numFmt numFmtId="166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2" xfId="0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 wrapText="1"/>
    </xf>
    <xf numFmtId="166" fontId="3" fillId="0" borderId="8" xfId="0" applyNumberFormat="1" applyFont="1" applyFill="1" applyBorder="1" applyAlignment="1">
      <alignment horizontal="center" wrapText="1"/>
    </xf>
    <xf numFmtId="166" fontId="3" fillId="0" borderId="9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vertical="center"/>
    </xf>
    <xf numFmtId="10" fontId="3" fillId="0" borderId="1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3" fillId="0" borderId="7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top"/>
    </xf>
    <xf numFmtId="166" fontId="3" fillId="0" borderId="0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 wrapText="1"/>
    </xf>
    <xf numFmtId="166" fontId="3" fillId="0" borderId="13" xfId="0" applyNumberFormat="1" applyFont="1" applyFill="1" applyBorder="1" applyAlignment="1">
      <alignment horizontal="center" vertical="center" wrapText="1"/>
    </xf>
    <xf numFmtId="166" fontId="3" fillId="0" borderId="14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166" fontId="3" fillId="0" borderId="1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166" fontId="3" fillId="0" borderId="4" xfId="0" applyNumberFormat="1" applyFont="1" applyFill="1" applyBorder="1" applyAlignment="1">
      <alignment horizontal="center" wrapText="1"/>
    </xf>
    <xf numFmtId="166" fontId="3" fillId="0" borderId="5" xfId="0" applyNumberFormat="1" applyFont="1" applyFill="1" applyBorder="1" applyAlignment="1">
      <alignment horizontal="center" wrapText="1"/>
    </xf>
    <xf numFmtId="166" fontId="3" fillId="0" borderId="6" xfId="0" applyNumberFormat="1" applyFont="1" applyFill="1" applyBorder="1" applyAlignment="1">
      <alignment horizontal="center" wrapText="1"/>
    </xf>
    <xf numFmtId="166" fontId="3" fillId="0" borderId="7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166" fontId="3" fillId="0" borderId="10" xfId="0" applyNumberFormat="1" applyFont="1" applyFill="1" applyBorder="1" applyAlignment="1">
      <alignment horizontal="center" vertical="center"/>
    </xf>
    <xf numFmtId="166" fontId="3" fillId="0" borderId="1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324970</xdr:colOff>
      <xdr:row>34</xdr:row>
      <xdr:rowOff>0</xdr:rowOff>
    </xdr:from>
    <xdr:to>
      <xdr:col>1</xdr:col>
      <xdr:colOff>1042147</xdr:colOff>
      <xdr:row>36</xdr:row>
      <xdr:rowOff>156881</xdr:rowOff>
    </xdr:to>
    <xdr:pic>
      <xdr:nvPicPr>
        <xdr:cNvPr id="3" name="Рисунок 2" descr="base_1_153376_3277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70" y="13984941"/>
          <a:ext cx="1344706" cy="5602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56029</xdr:colOff>
      <xdr:row>39</xdr:row>
      <xdr:rowOff>33618</xdr:rowOff>
    </xdr:from>
    <xdr:to>
      <xdr:col>1</xdr:col>
      <xdr:colOff>1181100</xdr:colOff>
      <xdr:row>42</xdr:row>
      <xdr:rowOff>19054</xdr:rowOff>
    </xdr:to>
    <xdr:pic>
      <xdr:nvPicPr>
        <xdr:cNvPr id="4" name="Рисунок 3" descr="base_1_153376_3277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15027089"/>
          <a:ext cx="175260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100853</xdr:colOff>
      <xdr:row>41</xdr:row>
      <xdr:rowOff>179294</xdr:rowOff>
    </xdr:from>
    <xdr:to>
      <xdr:col>0</xdr:col>
      <xdr:colOff>272303</xdr:colOff>
      <xdr:row>43</xdr:row>
      <xdr:rowOff>23531</xdr:rowOff>
    </xdr:to>
    <xdr:pic>
      <xdr:nvPicPr>
        <xdr:cNvPr id="5" name="Рисунок 4" descr="base_1_153376_3277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15576176"/>
          <a:ext cx="171450" cy="2476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157741</xdr:colOff>
      <xdr:row>44</xdr:row>
      <xdr:rowOff>100855</xdr:rowOff>
    </xdr:from>
    <xdr:to>
      <xdr:col>1</xdr:col>
      <xdr:colOff>2185147</xdr:colOff>
      <xdr:row>46</xdr:row>
      <xdr:rowOff>179295</xdr:rowOff>
    </xdr:to>
    <xdr:grpSp>
      <xdr:nvGrpSpPr>
        <xdr:cNvPr id="37" name="Полотно 2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157741" y="16663149"/>
          <a:ext cx="2654935" cy="481852"/>
          <a:chOff x="25400" y="10795"/>
          <a:chExt cx="2328545" cy="2379980"/>
        </a:xfrm>
      </xdr:grpSpPr>
      <xdr:sp macro="" textlink="">
        <xdr:nvSpPr>
          <xdr:cNvPr id="38" name="Прямоугольник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559435" y="1905000"/>
            <a:ext cx="1794510" cy="485775"/>
          </a:xfrm>
          <a:prstGeom prst="rect">
            <a:avLst/>
          </a:prstGeom>
          <a:noFill/>
          <a:ln>
            <a:noFill/>
          </a:ln>
        </xdr:spPr>
      </xdr:sp>
      <xdr:cxnSp macro="">
        <xdr:nvCxnSpPr>
          <xdr:cNvPr id="39" name="Line 5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39165" y="226060"/>
            <a:ext cx="104775" cy="0"/>
          </a:xfrm>
          <a:prstGeom prst="line">
            <a:avLst/>
          </a:prstGeom>
          <a:noFill/>
          <a:ln w="825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40" name="Rectangle 6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538480" y="104774"/>
            <a:ext cx="173990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рын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1" name="Rectangle 7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1575435" y="250827"/>
            <a:ext cx="51435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1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2" name="Rectangle 8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952500" y="10795"/>
            <a:ext cx="83185" cy="1094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v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3" name="Rectangle 9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25400" y="117473"/>
            <a:ext cx="632460" cy="1094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НМЦ</a:t>
            </a:r>
            <a:r>
              <a:rPr lang="ru-RU" sz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Д</a:t>
            </a:r>
            <a:r>
              <a:rPr lang="en-US" sz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=   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4" name="Rectangle 10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1495425" y="74294"/>
            <a:ext cx="74930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n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5" name="Rectangle 11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1718310" y="224792"/>
            <a:ext cx="52070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i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6" name="Rectangle 12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1492250" y="250827"/>
            <a:ext cx="52070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i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7" name="Rectangle 13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1635125" y="117473"/>
            <a:ext cx="121285" cy="1094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ц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8" name="Rectangle 14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950595" y="250190"/>
            <a:ext cx="121285" cy="1094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n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9" name="Rectangle 15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1526540" y="239393"/>
            <a:ext cx="55880" cy="744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>
                <a:solidFill>
                  <a:srgbClr val="000000"/>
                </a:solidFill>
                <a:effectLst/>
                <a:latin typeface="Symbol" panose="05050102010706020507" pitchFamily="18" charset="2"/>
                <a:ea typeface="Times New Roman" panose="02020603050405020304" pitchFamily="18" charset="0"/>
                <a:cs typeface="Symbol" panose="05050102010706020507" pitchFamily="18" charset="2"/>
              </a:rPr>
              <a:t>=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50" name="Rectangle 16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1143635" y="98427"/>
            <a:ext cx="83185" cy="11578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>
                <a:solidFill>
                  <a:srgbClr val="000000"/>
                </a:solidFill>
                <a:effectLst/>
                <a:latin typeface="Symbol" panose="05050102010706020507" pitchFamily="18" charset="2"/>
                <a:ea typeface="Times New Roman" panose="02020603050405020304" pitchFamily="18" charset="0"/>
                <a:cs typeface="Symbol" panose="05050102010706020507" pitchFamily="18" charset="2"/>
              </a:rPr>
              <a:t>*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51" name="Rectangle 17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1302385" y="51435"/>
            <a:ext cx="181610" cy="19847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2400">
                <a:solidFill>
                  <a:srgbClr val="000000"/>
                </a:solidFill>
                <a:effectLst/>
                <a:latin typeface="Symbol" panose="05050102010706020507" pitchFamily="18" charset="2"/>
                <a:ea typeface="Times New Roman" panose="02020603050405020304" pitchFamily="18" charset="0"/>
                <a:cs typeface="Symbol" panose="05050102010706020507" pitchFamily="18" charset="2"/>
              </a:rPr>
              <a:t>å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78441</xdr:colOff>
      <xdr:row>48</xdr:row>
      <xdr:rowOff>179294</xdr:rowOff>
    </xdr:from>
    <xdr:to>
      <xdr:col>1</xdr:col>
      <xdr:colOff>470646</xdr:colOff>
      <xdr:row>49</xdr:row>
      <xdr:rowOff>199125</xdr:rowOff>
    </xdr:to>
    <xdr:sp macro="" textlink="">
      <xdr:nvSpPr>
        <xdr:cNvPr id="53" name="Rectangle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78441" y="17458765"/>
          <a:ext cx="1019734" cy="221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>
          <a:spAutoFit/>
        </a:bodyPr>
        <a:lstStyle/>
        <a:p>
          <a:pPr>
            <a:spcAft>
              <a:spcPts val="0"/>
            </a:spcAft>
          </a:pPr>
          <a:r>
            <a:rPr lang="en-US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НМЦ</a:t>
          </a:r>
          <a:r>
            <a:rPr lang="ru-RU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Д </a:t>
          </a:r>
          <a:r>
            <a:rPr lang="ru-RU" sz="1200" baseline="300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рын</a:t>
          </a:r>
          <a:r>
            <a:rPr lang="ru-RU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=   </a:t>
          </a:r>
          <a:endParaRPr lang="ru-RU" sz="1400">
            <a:solidFill>
              <a:srgbClr val="000000"/>
            </a:solidFill>
            <a:effectLst/>
            <a:latin typeface="Courier New" panose="02070309020205020404" pitchFamily="49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34591</xdr:colOff>
      <xdr:row>53</xdr:row>
      <xdr:rowOff>3898</xdr:rowOff>
    </xdr:from>
    <xdr:to>
      <xdr:col>0</xdr:col>
      <xdr:colOff>206041</xdr:colOff>
      <xdr:row>53</xdr:row>
      <xdr:rowOff>251548</xdr:rowOff>
    </xdr:to>
    <xdr:pic>
      <xdr:nvPicPr>
        <xdr:cNvPr id="54" name="Рисунок 53" descr="base_1_153376_3277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91" y="18175941"/>
          <a:ext cx="171450" cy="247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324970</xdr:colOff>
      <xdr:row>22</xdr:row>
      <xdr:rowOff>0</xdr:rowOff>
    </xdr:from>
    <xdr:to>
      <xdr:col>1</xdr:col>
      <xdr:colOff>1042147</xdr:colOff>
      <xdr:row>24</xdr:row>
      <xdr:rowOff>156881</xdr:rowOff>
    </xdr:to>
    <xdr:pic>
      <xdr:nvPicPr>
        <xdr:cNvPr id="2" name="Рисунок 1" descr="base_1_153376_3277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70" y="10896600"/>
          <a:ext cx="1345827" cy="55693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56029</xdr:colOff>
      <xdr:row>27</xdr:row>
      <xdr:rowOff>33618</xdr:rowOff>
    </xdr:from>
    <xdr:to>
      <xdr:col>1</xdr:col>
      <xdr:colOff>1181100</xdr:colOff>
      <xdr:row>30</xdr:row>
      <xdr:rowOff>19054</xdr:rowOff>
    </xdr:to>
    <xdr:pic>
      <xdr:nvPicPr>
        <xdr:cNvPr id="3" name="Рисунок 2" descr="base_1_153376_3277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11930343"/>
          <a:ext cx="1753721" cy="5855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100853</xdr:colOff>
      <xdr:row>29</xdr:row>
      <xdr:rowOff>179294</xdr:rowOff>
    </xdr:from>
    <xdr:to>
      <xdr:col>0</xdr:col>
      <xdr:colOff>272303</xdr:colOff>
      <xdr:row>31</xdr:row>
      <xdr:rowOff>23532</xdr:rowOff>
    </xdr:to>
    <xdr:pic>
      <xdr:nvPicPr>
        <xdr:cNvPr id="4" name="Рисунок 3" descr="base_1_153376_3277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12476069"/>
          <a:ext cx="171450" cy="2442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157741</xdr:colOff>
      <xdr:row>32</xdr:row>
      <xdr:rowOff>100855</xdr:rowOff>
    </xdr:from>
    <xdr:to>
      <xdr:col>1</xdr:col>
      <xdr:colOff>2185147</xdr:colOff>
      <xdr:row>34</xdr:row>
      <xdr:rowOff>179295</xdr:rowOff>
    </xdr:to>
    <xdr:grpSp>
      <xdr:nvGrpSpPr>
        <xdr:cNvPr id="5" name="Полотно 2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157741" y="11127443"/>
          <a:ext cx="2654935" cy="481852"/>
          <a:chOff x="25400" y="10795"/>
          <a:chExt cx="2328545" cy="2379980"/>
        </a:xfrm>
      </xdr:grpSpPr>
      <xdr:sp macro="" textlink="">
        <xdr:nvSpPr>
          <xdr:cNvPr id="6" name="Прямоугольник 5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559435" y="1905000"/>
            <a:ext cx="1794510" cy="485775"/>
          </a:xfrm>
          <a:prstGeom prst="rect">
            <a:avLst/>
          </a:prstGeom>
          <a:noFill/>
          <a:ln>
            <a:noFill/>
          </a:ln>
        </xdr:spPr>
      </xdr:sp>
      <xdr:cxnSp macro="">
        <xdr:nvCxnSpPr>
          <xdr:cNvPr id="7" name="Line 5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39165" y="226060"/>
            <a:ext cx="104775" cy="0"/>
          </a:xfrm>
          <a:prstGeom prst="line">
            <a:avLst/>
          </a:prstGeom>
          <a:noFill/>
          <a:ln w="825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8" name="Rectangle 6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538480" y="104774"/>
            <a:ext cx="173990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рын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9" name="Rectangle 7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1575435" y="250827"/>
            <a:ext cx="51435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1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0" name="Rectangle 8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952500" y="10795"/>
            <a:ext cx="83185" cy="1094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v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1" name="Rectangle 9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25400" y="117473"/>
            <a:ext cx="632460" cy="1094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НМЦ</a:t>
            </a:r>
            <a:r>
              <a:rPr lang="ru-RU" sz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Д</a:t>
            </a:r>
            <a:r>
              <a:rPr lang="en-US" sz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=   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2" name="Rectangle 10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1495425" y="74294"/>
            <a:ext cx="74930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n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3" name="Rectangle 11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1718310" y="224792"/>
            <a:ext cx="52070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i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4" name="Rectangle 12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1492250" y="250827"/>
            <a:ext cx="52070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i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5" name="Rectangle 13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1635125" y="117473"/>
            <a:ext cx="121285" cy="1094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ц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6" name="Rectangle 14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950595" y="250190"/>
            <a:ext cx="121285" cy="1094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n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7" name="Rectangle 15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1526540" y="239393"/>
            <a:ext cx="55880" cy="744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>
                <a:solidFill>
                  <a:srgbClr val="000000"/>
                </a:solidFill>
                <a:effectLst/>
                <a:latin typeface="Symbol" panose="05050102010706020507" pitchFamily="18" charset="2"/>
                <a:ea typeface="Times New Roman" panose="02020603050405020304" pitchFamily="18" charset="0"/>
                <a:cs typeface="Symbol" panose="05050102010706020507" pitchFamily="18" charset="2"/>
              </a:rPr>
              <a:t>=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8" name="Rectangle 16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1143635" y="98427"/>
            <a:ext cx="83185" cy="11578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>
                <a:solidFill>
                  <a:srgbClr val="000000"/>
                </a:solidFill>
                <a:effectLst/>
                <a:latin typeface="Symbol" panose="05050102010706020507" pitchFamily="18" charset="2"/>
                <a:ea typeface="Times New Roman" panose="02020603050405020304" pitchFamily="18" charset="0"/>
                <a:cs typeface="Symbol" panose="05050102010706020507" pitchFamily="18" charset="2"/>
              </a:rPr>
              <a:t>*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9" name="Rectangle 17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1302385" y="51435"/>
            <a:ext cx="181610" cy="19847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2400">
                <a:solidFill>
                  <a:srgbClr val="000000"/>
                </a:solidFill>
                <a:effectLst/>
                <a:latin typeface="Symbol" panose="05050102010706020507" pitchFamily="18" charset="2"/>
                <a:ea typeface="Times New Roman" panose="02020603050405020304" pitchFamily="18" charset="0"/>
                <a:cs typeface="Symbol" panose="05050102010706020507" pitchFamily="18" charset="2"/>
              </a:rPr>
              <a:t>å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78441</xdr:colOff>
      <xdr:row>36</xdr:row>
      <xdr:rowOff>179294</xdr:rowOff>
    </xdr:from>
    <xdr:to>
      <xdr:col>1</xdr:col>
      <xdr:colOff>470646</xdr:colOff>
      <xdr:row>37</xdr:row>
      <xdr:rowOff>199125</xdr:rowOff>
    </xdr:to>
    <xdr:sp macro="" textlink="">
      <xdr:nvSpPr>
        <xdr:cNvPr id="20" name="Rectangle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78441" y="14352494"/>
          <a:ext cx="1020855" cy="219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>
          <a:spAutoFit/>
        </a:bodyPr>
        <a:lstStyle/>
        <a:p>
          <a:pPr>
            <a:spcAft>
              <a:spcPts val="0"/>
            </a:spcAft>
          </a:pPr>
          <a:r>
            <a:rPr lang="en-US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НМЦ</a:t>
          </a:r>
          <a:r>
            <a:rPr lang="ru-RU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Д </a:t>
          </a:r>
          <a:r>
            <a:rPr lang="ru-RU" sz="1200" baseline="300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рын</a:t>
          </a:r>
          <a:r>
            <a:rPr lang="ru-RU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=   </a:t>
          </a:r>
          <a:endParaRPr lang="ru-RU" sz="1400">
            <a:solidFill>
              <a:srgbClr val="000000"/>
            </a:solidFill>
            <a:effectLst/>
            <a:latin typeface="Courier New" panose="02070309020205020404" pitchFamily="49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34591</xdr:colOff>
      <xdr:row>41</xdr:row>
      <xdr:rowOff>3898</xdr:rowOff>
    </xdr:from>
    <xdr:to>
      <xdr:col>0</xdr:col>
      <xdr:colOff>206041</xdr:colOff>
      <xdr:row>41</xdr:row>
      <xdr:rowOff>251548</xdr:rowOff>
    </xdr:to>
    <xdr:pic>
      <xdr:nvPicPr>
        <xdr:cNvPr id="21" name="Рисунок 20" descr="base_1_153376_3277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91" y="15177223"/>
          <a:ext cx="171450" cy="247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324970</xdr:colOff>
      <xdr:row>22</xdr:row>
      <xdr:rowOff>0</xdr:rowOff>
    </xdr:from>
    <xdr:to>
      <xdr:col>1</xdr:col>
      <xdr:colOff>1042147</xdr:colOff>
      <xdr:row>24</xdr:row>
      <xdr:rowOff>156881</xdr:rowOff>
    </xdr:to>
    <xdr:pic>
      <xdr:nvPicPr>
        <xdr:cNvPr id="2" name="Рисунок 1" descr="base_1_153376_3277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70" y="8515350"/>
          <a:ext cx="1345827" cy="5569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56029</xdr:colOff>
      <xdr:row>27</xdr:row>
      <xdr:rowOff>33618</xdr:rowOff>
    </xdr:from>
    <xdr:to>
      <xdr:col>1</xdr:col>
      <xdr:colOff>1181100</xdr:colOff>
      <xdr:row>30</xdr:row>
      <xdr:rowOff>19054</xdr:rowOff>
    </xdr:to>
    <xdr:pic>
      <xdr:nvPicPr>
        <xdr:cNvPr id="3" name="Рисунок 2" descr="base_1_153376_3277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9549093"/>
          <a:ext cx="1753721" cy="5855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100853</xdr:colOff>
      <xdr:row>29</xdr:row>
      <xdr:rowOff>179294</xdr:rowOff>
    </xdr:from>
    <xdr:to>
      <xdr:col>0</xdr:col>
      <xdr:colOff>272303</xdr:colOff>
      <xdr:row>31</xdr:row>
      <xdr:rowOff>23532</xdr:rowOff>
    </xdr:to>
    <xdr:pic>
      <xdr:nvPicPr>
        <xdr:cNvPr id="4" name="Рисунок 3" descr="base_1_153376_3277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10094819"/>
          <a:ext cx="171450" cy="2442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157741</xdr:colOff>
      <xdr:row>32</xdr:row>
      <xdr:rowOff>100855</xdr:rowOff>
    </xdr:from>
    <xdr:to>
      <xdr:col>1</xdr:col>
      <xdr:colOff>2185147</xdr:colOff>
      <xdr:row>34</xdr:row>
      <xdr:rowOff>179295</xdr:rowOff>
    </xdr:to>
    <xdr:grpSp>
      <xdr:nvGrpSpPr>
        <xdr:cNvPr id="5" name="Полотно 2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157741" y="11127443"/>
          <a:ext cx="2654935" cy="481852"/>
          <a:chOff x="25400" y="10795"/>
          <a:chExt cx="2328545" cy="2379980"/>
        </a:xfrm>
      </xdr:grpSpPr>
      <xdr:sp macro="" textlink="">
        <xdr:nvSpPr>
          <xdr:cNvPr id="6" name="Прямоугольник 5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559435" y="1905000"/>
            <a:ext cx="1794510" cy="485775"/>
          </a:xfrm>
          <a:prstGeom prst="rect">
            <a:avLst/>
          </a:prstGeom>
          <a:noFill/>
          <a:ln>
            <a:noFill/>
          </a:ln>
        </xdr:spPr>
      </xdr:sp>
      <xdr:cxnSp macro="">
        <xdr:nvCxnSpPr>
          <xdr:cNvPr id="7" name="Line 5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39165" y="226060"/>
            <a:ext cx="104775" cy="0"/>
          </a:xfrm>
          <a:prstGeom prst="line">
            <a:avLst/>
          </a:prstGeom>
          <a:noFill/>
          <a:ln w="825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8" name="Rectangle 6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538480" y="104774"/>
            <a:ext cx="173990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рын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9" name="Rectangle 7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1575435" y="250827"/>
            <a:ext cx="51435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1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0" name="Rectangle 8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952500" y="10795"/>
            <a:ext cx="83185" cy="1094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v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1" name="Rectangle 9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25400" y="117473"/>
            <a:ext cx="632460" cy="1094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НМЦ</a:t>
            </a:r>
            <a:r>
              <a:rPr lang="ru-RU" sz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Д</a:t>
            </a:r>
            <a:r>
              <a:rPr lang="en-US" sz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=   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2" name="Rectangle 10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1495425" y="74294"/>
            <a:ext cx="74930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n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3" name="Rectangle 11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1718310" y="224792"/>
            <a:ext cx="52070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i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4" name="Rectangle 12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1492250" y="250827"/>
            <a:ext cx="52070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i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5" name="Rectangle 13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1635125" y="117473"/>
            <a:ext cx="121285" cy="1094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ц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6" name="Rectangle 14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950595" y="250190"/>
            <a:ext cx="121285" cy="1094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n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7" name="Rectangle 15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1526540" y="239393"/>
            <a:ext cx="55880" cy="744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>
                <a:solidFill>
                  <a:srgbClr val="000000"/>
                </a:solidFill>
                <a:effectLst/>
                <a:latin typeface="Symbol" panose="05050102010706020507" pitchFamily="18" charset="2"/>
                <a:ea typeface="Times New Roman" panose="02020603050405020304" pitchFamily="18" charset="0"/>
                <a:cs typeface="Symbol" panose="05050102010706020507" pitchFamily="18" charset="2"/>
              </a:rPr>
              <a:t>=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8" name="Rectangle 16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1143635" y="98427"/>
            <a:ext cx="83185" cy="11578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>
                <a:solidFill>
                  <a:srgbClr val="000000"/>
                </a:solidFill>
                <a:effectLst/>
                <a:latin typeface="Symbol" panose="05050102010706020507" pitchFamily="18" charset="2"/>
                <a:ea typeface="Times New Roman" panose="02020603050405020304" pitchFamily="18" charset="0"/>
                <a:cs typeface="Symbol" panose="05050102010706020507" pitchFamily="18" charset="2"/>
              </a:rPr>
              <a:t>*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9" name="Rectangle 17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1302385" y="51435"/>
            <a:ext cx="181610" cy="19847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2400">
                <a:solidFill>
                  <a:srgbClr val="000000"/>
                </a:solidFill>
                <a:effectLst/>
                <a:latin typeface="Symbol" panose="05050102010706020507" pitchFamily="18" charset="2"/>
                <a:ea typeface="Times New Roman" panose="02020603050405020304" pitchFamily="18" charset="0"/>
                <a:cs typeface="Symbol" panose="05050102010706020507" pitchFamily="18" charset="2"/>
              </a:rPr>
              <a:t>å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78441</xdr:colOff>
      <xdr:row>36</xdr:row>
      <xdr:rowOff>179294</xdr:rowOff>
    </xdr:from>
    <xdr:to>
      <xdr:col>1</xdr:col>
      <xdr:colOff>470646</xdr:colOff>
      <xdr:row>37</xdr:row>
      <xdr:rowOff>199125</xdr:rowOff>
    </xdr:to>
    <xdr:sp macro="" textlink="">
      <xdr:nvSpPr>
        <xdr:cNvPr id="20" name="Rectangle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78441" y="11971244"/>
          <a:ext cx="1020855" cy="219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>
          <a:spAutoFit/>
        </a:bodyPr>
        <a:lstStyle/>
        <a:p>
          <a:pPr>
            <a:spcAft>
              <a:spcPts val="0"/>
            </a:spcAft>
          </a:pPr>
          <a:r>
            <a:rPr lang="en-US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НМЦ</a:t>
          </a:r>
          <a:r>
            <a:rPr lang="ru-RU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Д </a:t>
          </a:r>
          <a:r>
            <a:rPr lang="ru-RU" sz="1200" baseline="300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рын</a:t>
          </a:r>
          <a:r>
            <a:rPr lang="ru-RU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=   </a:t>
          </a:r>
          <a:endParaRPr lang="ru-RU" sz="1400">
            <a:solidFill>
              <a:srgbClr val="000000"/>
            </a:solidFill>
            <a:effectLst/>
            <a:latin typeface="Courier New" panose="02070309020205020404" pitchFamily="49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34591</xdr:colOff>
      <xdr:row>41</xdr:row>
      <xdr:rowOff>3898</xdr:rowOff>
    </xdr:from>
    <xdr:to>
      <xdr:col>0</xdr:col>
      <xdr:colOff>206041</xdr:colOff>
      <xdr:row>41</xdr:row>
      <xdr:rowOff>251548</xdr:rowOff>
    </xdr:to>
    <xdr:pic>
      <xdr:nvPicPr>
        <xdr:cNvPr id="21" name="Рисунок 20" descr="base_1_153376_3277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91" y="12795973"/>
          <a:ext cx="171450" cy="247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324970</xdr:colOff>
      <xdr:row>22</xdr:row>
      <xdr:rowOff>0</xdr:rowOff>
    </xdr:from>
    <xdr:to>
      <xdr:col>1</xdr:col>
      <xdr:colOff>1042147</xdr:colOff>
      <xdr:row>24</xdr:row>
      <xdr:rowOff>156881</xdr:rowOff>
    </xdr:to>
    <xdr:pic>
      <xdr:nvPicPr>
        <xdr:cNvPr id="2" name="Рисунок 1" descr="base_1_153376_3277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70" y="8515350"/>
          <a:ext cx="1345827" cy="5569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56029</xdr:colOff>
      <xdr:row>27</xdr:row>
      <xdr:rowOff>33618</xdr:rowOff>
    </xdr:from>
    <xdr:to>
      <xdr:col>1</xdr:col>
      <xdr:colOff>1181100</xdr:colOff>
      <xdr:row>30</xdr:row>
      <xdr:rowOff>19054</xdr:rowOff>
    </xdr:to>
    <xdr:pic>
      <xdr:nvPicPr>
        <xdr:cNvPr id="3" name="Рисунок 2" descr="base_1_153376_3277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9549093"/>
          <a:ext cx="1753721" cy="5855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100853</xdr:colOff>
      <xdr:row>29</xdr:row>
      <xdr:rowOff>179294</xdr:rowOff>
    </xdr:from>
    <xdr:to>
      <xdr:col>0</xdr:col>
      <xdr:colOff>272303</xdr:colOff>
      <xdr:row>31</xdr:row>
      <xdr:rowOff>23532</xdr:rowOff>
    </xdr:to>
    <xdr:pic>
      <xdr:nvPicPr>
        <xdr:cNvPr id="4" name="Рисунок 3" descr="base_1_153376_3277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10094819"/>
          <a:ext cx="171450" cy="2442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157741</xdr:colOff>
      <xdr:row>32</xdr:row>
      <xdr:rowOff>100855</xdr:rowOff>
    </xdr:from>
    <xdr:to>
      <xdr:col>1</xdr:col>
      <xdr:colOff>2185147</xdr:colOff>
      <xdr:row>34</xdr:row>
      <xdr:rowOff>179295</xdr:rowOff>
    </xdr:to>
    <xdr:grpSp>
      <xdr:nvGrpSpPr>
        <xdr:cNvPr id="5" name="Полотно 2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157741" y="11127443"/>
          <a:ext cx="2654935" cy="481852"/>
          <a:chOff x="25400" y="10795"/>
          <a:chExt cx="2328545" cy="2379980"/>
        </a:xfrm>
      </xdr:grpSpPr>
      <xdr:sp macro="" textlink="">
        <xdr:nvSpPr>
          <xdr:cNvPr id="6" name="Прямоугольник 5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559435" y="1905000"/>
            <a:ext cx="1794510" cy="485775"/>
          </a:xfrm>
          <a:prstGeom prst="rect">
            <a:avLst/>
          </a:prstGeom>
          <a:noFill/>
          <a:ln>
            <a:noFill/>
          </a:ln>
        </xdr:spPr>
      </xdr:sp>
      <xdr:cxnSp macro="">
        <xdr:nvCxnSpPr>
          <xdr:cNvPr id="7" name="Line 5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39165" y="226060"/>
            <a:ext cx="104775" cy="0"/>
          </a:xfrm>
          <a:prstGeom prst="line">
            <a:avLst/>
          </a:prstGeom>
          <a:noFill/>
          <a:ln w="825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8" name="Rectangle 6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538480" y="104774"/>
            <a:ext cx="173990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рын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9" name="Rectangle 7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1575435" y="250827"/>
            <a:ext cx="51435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1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0" name="Rectangle 8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952500" y="10795"/>
            <a:ext cx="83185" cy="1094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v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1" name="Rectangle 9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25400" y="117473"/>
            <a:ext cx="632460" cy="1094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НМЦ</a:t>
            </a:r>
            <a:r>
              <a:rPr lang="ru-RU" sz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Д</a:t>
            </a:r>
            <a:r>
              <a:rPr lang="en-US" sz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=   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2" name="Rectangle 10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1495425" y="74294"/>
            <a:ext cx="74930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n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3" name="Rectangle 11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1718310" y="224792"/>
            <a:ext cx="52070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i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4" name="Rectangle 12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1492250" y="250827"/>
            <a:ext cx="52070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i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5" name="Rectangle 13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1635125" y="117473"/>
            <a:ext cx="121285" cy="1094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ц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6" name="Rectangle 14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950595" y="250190"/>
            <a:ext cx="121285" cy="1094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n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7" name="Rectangle 15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1526540" y="239393"/>
            <a:ext cx="55880" cy="744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>
                <a:solidFill>
                  <a:srgbClr val="000000"/>
                </a:solidFill>
                <a:effectLst/>
                <a:latin typeface="Symbol" panose="05050102010706020507" pitchFamily="18" charset="2"/>
                <a:ea typeface="Times New Roman" panose="02020603050405020304" pitchFamily="18" charset="0"/>
                <a:cs typeface="Symbol" panose="05050102010706020507" pitchFamily="18" charset="2"/>
              </a:rPr>
              <a:t>=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8" name="Rectangle 16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1143635" y="98427"/>
            <a:ext cx="83185" cy="11578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>
                <a:solidFill>
                  <a:srgbClr val="000000"/>
                </a:solidFill>
                <a:effectLst/>
                <a:latin typeface="Symbol" panose="05050102010706020507" pitchFamily="18" charset="2"/>
                <a:ea typeface="Times New Roman" panose="02020603050405020304" pitchFamily="18" charset="0"/>
                <a:cs typeface="Symbol" panose="05050102010706020507" pitchFamily="18" charset="2"/>
              </a:rPr>
              <a:t>*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9" name="Rectangle 17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1302385" y="51435"/>
            <a:ext cx="181610" cy="19847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2400">
                <a:solidFill>
                  <a:srgbClr val="000000"/>
                </a:solidFill>
                <a:effectLst/>
                <a:latin typeface="Symbol" panose="05050102010706020507" pitchFamily="18" charset="2"/>
                <a:ea typeface="Times New Roman" panose="02020603050405020304" pitchFamily="18" charset="0"/>
                <a:cs typeface="Symbol" panose="05050102010706020507" pitchFamily="18" charset="2"/>
              </a:rPr>
              <a:t>å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78441</xdr:colOff>
      <xdr:row>36</xdr:row>
      <xdr:rowOff>179294</xdr:rowOff>
    </xdr:from>
    <xdr:to>
      <xdr:col>1</xdr:col>
      <xdr:colOff>470646</xdr:colOff>
      <xdr:row>37</xdr:row>
      <xdr:rowOff>199125</xdr:rowOff>
    </xdr:to>
    <xdr:sp macro="" textlink="">
      <xdr:nvSpPr>
        <xdr:cNvPr id="20" name="Rectangle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78441" y="11971244"/>
          <a:ext cx="1020855" cy="219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>
          <a:spAutoFit/>
        </a:bodyPr>
        <a:lstStyle/>
        <a:p>
          <a:pPr>
            <a:spcAft>
              <a:spcPts val="0"/>
            </a:spcAft>
          </a:pPr>
          <a:r>
            <a:rPr lang="en-US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НМЦ</a:t>
          </a:r>
          <a:r>
            <a:rPr lang="ru-RU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Д </a:t>
          </a:r>
          <a:r>
            <a:rPr lang="ru-RU" sz="1200" baseline="300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рын</a:t>
          </a:r>
          <a:r>
            <a:rPr lang="ru-RU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=   </a:t>
          </a:r>
          <a:endParaRPr lang="ru-RU" sz="1400">
            <a:solidFill>
              <a:srgbClr val="000000"/>
            </a:solidFill>
            <a:effectLst/>
            <a:latin typeface="Courier New" panose="02070309020205020404" pitchFamily="49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34591</xdr:colOff>
      <xdr:row>41</xdr:row>
      <xdr:rowOff>3898</xdr:rowOff>
    </xdr:from>
    <xdr:to>
      <xdr:col>0</xdr:col>
      <xdr:colOff>206041</xdr:colOff>
      <xdr:row>41</xdr:row>
      <xdr:rowOff>251548</xdr:rowOff>
    </xdr:to>
    <xdr:pic>
      <xdr:nvPicPr>
        <xdr:cNvPr id="21" name="Рисунок 20" descr="base_1_153376_3277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91" y="12795973"/>
          <a:ext cx="171450" cy="247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tabSelected="1" topLeftCell="A13" zoomScale="85" zoomScaleNormal="85" zoomScaleSheetLayoutView="120" zoomScalePageLayoutView="85" workbookViewId="0">
      <selection activeCell="G14" sqref="G14"/>
    </sheetView>
  </sheetViews>
  <sheetFormatPr defaultColWidth="9.140625" defaultRowHeight="15.75" x14ac:dyDescent="0.25"/>
  <cols>
    <col min="1" max="1" width="9.42578125" style="15" customWidth="1"/>
    <col min="2" max="2" width="46.5703125" style="16" customWidth="1"/>
    <col min="3" max="4" width="6.85546875" style="15" customWidth="1"/>
    <col min="5" max="5" width="15.7109375" style="14" bestFit="1" customWidth="1"/>
    <col min="6" max="6" width="16.140625" style="14" customWidth="1"/>
    <col min="7" max="7" width="11.85546875" style="14" bestFit="1" customWidth="1"/>
    <col min="8" max="8" width="15.5703125" style="14" bestFit="1" customWidth="1"/>
    <col min="9" max="9" width="12.42578125" style="14" customWidth="1"/>
    <col min="10" max="10" width="15.5703125" style="14" customWidth="1"/>
    <col min="11" max="11" width="12.7109375" style="15" customWidth="1"/>
    <col min="12" max="12" width="9.140625" style="15"/>
    <col min="13" max="13" width="0.28515625" style="15" customWidth="1"/>
    <col min="14" max="16384" width="9.140625" style="15"/>
  </cols>
  <sheetData>
    <row r="1" spans="1:13" ht="27" customHeight="1" x14ac:dyDescent="0.25">
      <c r="A1" s="39"/>
      <c r="B1" s="39"/>
      <c r="C1" s="13"/>
      <c r="D1" s="13"/>
      <c r="E1" s="17"/>
      <c r="F1" s="13"/>
      <c r="G1" s="17"/>
      <c r="H1" s="13"/>
      <c r="I1" s="17"/>
      <c r="J1" s="13"/>
      <c r="K1" s="13"/>
      <c r="L1" s="13"/>
      <c r="M1" s="1"/>
    </row>
    <row r="2" spans="1:13" ht="27" customHeight="1" x14ac:dyDescent="0.25">
      <c r="A2" s="39"/>
      <c r="B2" s="39"/>
      <c r="C2" s="13"/>
      <c r="D2" s="13"/>
      <c r="E2" s="17"/>
      <c r="F2" s="13"/>
      <c r="G2" s="17"/>
      <c r="H2" s="13"/>
      <c r="I2" s="17"/>
      <c r="J2" s="13"/>
      <c r="K2" s="13"/>
      <c r="L2" s="13"/>
      <c r="M2" s="1"/>
    </row>
    <row r="3" spans="1:13" ht="27" customHeight="1" x14ac:dyDescent="0.25">
      <c r="A3" s="39" t="s">
        <v>33</v>
      </c>
      <c r="B3" s="39"/>
      <c r="C3" s="13"/>
      <c r="D3" s="13"/>
      <c r="E3" s="17"/>
      <c r="F3" s="13"/>
      <c r="G3" s="17"/>
      <c r="H3" s="13"/>
      <c r="I3" s="17"/>
      <c r="J3" s="13"/>
      <c r="K3" s="13"/>
      <c r="L3" s="13"/>
      <c r="M3" s="1"/>
    </row>
    <row r="4" spans="1:13" ht="27" customHeight="1" x14ac:dyDescent="0.25">
      <c r="A4" s="39" t="s">
        <v>21</v>
      </c>
      <c r="B4" s="39"/>
      <c r="C4" s="13"/>
      <c r="D4" s="13"/>
      <c r="E4" s="17"/>
      <c r="F4" s="13"/>
      <c r="G4" s="17"/>
      <c r="H4" s="13"/>
      <c r="I4" s="17"/>
      <c r="J4" s="13"/>
      <c r="K4" s="13"/>
      <c r="L4" s="13"/>
      <c r="M4" s="1"/>
    </row>
    <row r="5" spans="1:13" ht="50.25" customHeight="1" x14ac:dyDescent="0.25">
      <c r="A5" s="63" t="s">
        <v>22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3" ht="45" customHeight="1" x14ac:dyDescent="0.25">
      <c r="A6" s="42" t="s">
        <v>17</v>
      </c>
      <c r="B6" s="42"/>
      <c r="C6" s="42"/>
      <c r="D6" s="42"/>
      <c r="E6" s="42"/>
      <c r="F6" s="55" t="s">
        <v>59</v>
      </c>
      <c r="G6" s="55"/>
      <c r="H6" s="55"/>
      <c r="I6" s="55"/>
      <c r="J6" s="55"/>
      <c r="K6" s="55"/>
      <c r="L6" s="55"/>
    </row>
    <row r="7" spans="1:13" ht="49.5" customHeight="1" x14ac:dyDescent="0.25">
      <c r="A7" s="55" t="s">
        <v>11</v>
      </c>
      <c r="B7" s="55"/>
      <c r="C7" s="55"/>
      <c r="D7" s="55"/>
      <c r="E7" s="55"/>
      <c r="F7" s="55" t="s">
        <v>15</v>
      </c>
      <c r="G7" s="55"/>
      <c r="H7" s="55"/>
      <c r="I7" s="55"/>
      <c r="J7" s="55"/>
      <c r="K7" s="55"/>
      <c r="L7" s="55"/>
    </row>
    <row r="8" spans="1:13" ht="15" customHeight="1" x14ac:dyDescent="0.25">
      <c r="A8" s="55" t="s">
        <v>12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3" ht="15" customHeight="1" x14ac:dyDescent="0.25">
      <c r="A9" s="42" t="s">
        <v>0</v>
      </c>
      <c r="B9" s="55" t="s">
        <v>1</v>
      </c>
      <c r="C9" s="55" t="s">
        <v>10</v>
      </c>
      <c r="D9" s="55" t="s">
        <v>9</v>
      </c>
      <c r="E9" s="41" t="s">
        <v>4</v>
      </c>
      <c r="F9" s="41"/>
      <c r="G9" s="41"/>
      <c r="H9" s="41"/>
      <c r="I9" s="41"/>
      <c r="J9" s="41"/>
      <c r="K9" s="55" t="s">
        <v>16</v>
      </c>
      <c r="L9" s="55"/>
    </row>
    <row r="10" spans="1:13" ht="45" customHeight="1" x14ac:dyDescent="0.25">
      <c r="A10" s="42"/>
      <c r="B10" s="55"/>
      <c r="C10" s="55"/>
      <c r="D10" s="55"/>
      <c r="E10" s="56" t="s">
        <v>61</v>
      </c>
      <c r="F10" s="56"/>
      <c r="G10" s="56" t="s">
        <v>62</v>
      </c>
      <c r="H10" s="56"/>
      <c r="I10" s="56" t="s">
        <v>63</v>
      </c>
      <c r="J10" s="56"/>
      <c r="K10" s="55"/>
      <c r="L10" s="55"/>
    </row>
    <row r="11" spans="1:13" ht="47.25" x14ac:dyDescent="0.25">
      <c r="A11" s="42"/>
      <c r="B11" s="55"/>
      <c r="C11" s="55"/>
      <c r="D11" s="55"/>
      <c r="E11" s="23" t="s">
        <v>2</v>
      </c>
      <c r="F11" s="23" t="s">
        <v>3</v>
      </c>
      <c r="G11" s="23" t="s">
        <v>2</v>
      </c>
      <c r="H11" s="23" t="s">
        <v>3</v>
      </c>
      <c r="I11" s="23" t="s">
        <v>2</v>
      </c>
      <c r="J11" s="2" t="s">
        <v>3</v>
      </c>
      <c r="K11" s="55"/>
      <c r="L11" s="55"/>
    </row>
    <row r="12" spans="1:13" ht="46.5" customHeight="1" x14ac:dyDescent="0.25">
      <c r="A12" s="15">
        <f>ROW(A12)-11</f>
        <v>1</v>
      </c>
      <c r="B12" s="68" t="s">
        <v>50</v>
      </c>
      <c r="C12" s="68" t="s">
        <v>34</v>
      </c>
      <c r="D12" s="69">
        <v>310</v>
      </c>
      <c r="E12" s="70">
        <v>88</v>
      </c>
      <c r="F12" s="2">
        <f>SUM(D12*E12)</f>
        <v>27280</v>
      </c>
      <c r="G12" s="70">
        <v>88.55</v>
      </c>
      <c r="H12" s="2">
        <f>G12*D12</f>
        <v>27450.5</v>
      </c>
      <c r="I12" s="70">
        <v>87.9</v>
      </c>
      <c r="J12" s="22">
        <f>I12*D12</f>
        <v>27249</v>
      </c>
      <c r="K12" s="48">
        <f>AVERAGE(F25,H25,J25)</f>
        <v>373688.08333333331</v>
      </c>
      <c r="L12" s="49"/>
    </row>
    <row r="13" spans="1:13" ht="42.75" customHeight="1" x14ac:dyDescent="0.25">
      <c r="A13" s="15">
        <f t="shared" ref="A13:A17" si="0">ROW(A13)-11</f>
        <v>2</v>
      </c>
      <c r="B13" s="68" t="s">
        <v>47</v>
      </c>
      <c r="C13" s="68" t="s">
        <v>34</v>
      </c>
      <c r="D13" s="69">
        <v>150</v>
      </c>
      <c r="E13" s="70">
        <v>88</v>
      </c>
      <c r="F13" s="2">
        <f t="shared" ref="F13:F24" si="1">SUM(D13*E13)</f>
        <v>13200</v>
      </c>
      <c r="G13" s="70">
        <v>88.55</v>
      </c>
      <c r="H13" s="2">
        <f t="shared" ref="H13:H24" si="2">G13*D13</f>
        <v>13282.5</v>
      </c>
      <c r="I13" s="70">
        <v>87.9</v>
      </c>
      <c r="J13" s="22">
        <f t="shared" ref="J13:J24" si="3">I13*D13</f>
        <v>13185</v>
      </c>
      <c r="K13" s="50"/>
      <c r="L13" s="51"/>
    </row>
    <row r="14" spans="1:13" ht="64.5" customHeight="1" x14ac:dyDescent="0.25">
      <c r="A14" s="15">
        <f t="shared" si="0"/>
        <v>3</v>
      </c>
      <c r="B14" s="68" t="s">
        <v>48</v>
      </c>
      <c r="C14" s="68" t="s">
        <v>34</v>
      </c>
      <c r="D14" s="69">
        <v>20</v>
      </c>
      <c r="E14" s="70">
        <v>88</v>
      </c>
      <c r="F14" s="26">
        <f t="shared" si="1"/>
        <v>1760</v>
      </c>
      <c r="G14" s="70">
        <v>88.55</v>
      </c>
      <c r="H14" s="26">
        <f t="shared" si="2"/>
        <v>1771</v>
      </c>
      <c r="I14" s="70">
        <v>87.9</v>
      </c>
      <c r="J14" s="22">
        <f t="shared" si="3"/>
        <v>1758</v>
      </c>
      <c r="K14" s="50"/>
      <c r="L14" s="51"/>
    </row>
    <row r="15" spans="1:13" ht="39" customHeight="1" x14ac:dyDescent="0.25">
      <c r="A15" s="15">
        <f t="shared" si="0"/>
        <v>4</v>
      </c>
      <c r="B15" s="68" t="s">
        <v>49</v>
      </c>
      <c r="C15" s="68" t="s">
        <v>34</v>
      </c>
      <c r="D15" s="69">
        <v>10</v>
      </c>
      <c r="E15" s="70">
        <v>88</v>
      </c>
      <c r="F15" s="26">
        <f t="shared" ref="F15" si="4">SUM(D15*E15)</f>
        <v>880</v>
      </c>
      <c r="G15" s="70">
        <v>88.55</v>
      </c>
      <c r="H15" s="26">
        <f t="shared" ref="H15" si="5">G15*D15</f>
        <v>885.5</v>
      </c>
      <c r="I15" s="70">
        <v>87.9</v>
      </c>
      <c r="J15" s="22">
        <f t="shared" ref="J15" si="6">I15*D15</f>
        <v>879</v>
      </c>
      <c r="K15" s="50"/>
      <c r="L15" s="51"/>
    </row>
    <row r="16" spans="1:13" ht="39" customHeight="1" x14ac:dyDescent="0.25">
      <c r="A16" s="15">
        <f t="shared" si="0"/>
        <v>5</v>
      </c>
      <c r="B16" s="68" t="s">
        <v>51</v>
      </c>
      <c r="C16" s="68" t="s">
        <v>34</v>
      </c>
      <c r="D16" s="69">
        <v>600</v>
      </c>
      <c r="E16" s="70">
        <v>93</v>
      </c>
      <c r="F16" s="26">
        <f t="shared" si="1"/>
        <v>55800</v>
      </c>
      <c r="G16" s="70">
        <v>93.6</v>
      </c>
      <c r="H16" s="26">
        <f t="shared" si="2"/>
        <v>56160</v>
      </c>
      <c r="I16" s="70">
        <v>92.9</v>
      </c>
      <c r="J16" s="22">
        <f t="shared" si="3"/>
        <v>55740</v>
      </c>
      <c r="K16" s="50"/>
      <c r="L16" s="51"/>
    </row>
    <row r="17" spans="1:13" ht="38.25" customHeight="1" x14ac:dyDescent="0.25">
      <c r="A17" s="15">
        <f t="shared" si="0"/>
        <v>6</v>
      </c>
      <c r="B17" s="68" t="s">
        <v>52</v>
      </c>
      <c r="C17" s="68" t="s">
        <v>34</v>
      </c>
      <c r="D17" s="69">
        <v>90</v>
      </c>
      <c r="E17" s="70">
        <v>88</v>
      </c>
      <c r="F17" s="26">
        <f t="shared" si="1"/>
        <v>7920</v>
      </c>
      <c r="G17" s="70">
        <v>88.55</v>
      </c>
      <c r="H17" s="26">
        <f t="shared" si="2"/>
        <v>7969.5</v>
      </c>
      <c r="I17" s="70">
        <v>87.9</v>
      </c>
      <c r="J17" s="22">
        <f t="shared" si="3"/>
        <v>7911.0000000000009</v>
      </c>
      <c r="K17" s="50"/>
      <c r="L17" s="51"/>
    </row>
    <row r="18" spans="1:13" ht="43.5" customHeight="1" x14ac:dyDescent="0.25">
      <c r="A18" s="15">
        <v>7</v>
      </c>
      <c r="B18" s="68" t="s">
        <v>53</v>
      </c>
      <c r="C18" s="68" t="s">
        <v>34</v>
      </c>
      <c r="D18" s="69">
        <v>85</v>
      </c>
      <c r="E18" s="70">
        <v>88</v>
      </c>
      <c r="F18" s="26">
        <f t="shared" si="1"/>
        <v>7480</v>
      </c>
      <c r="G18" s="70">
        <v>88.55</v>
      </c>
      <c r="H18" s="26">
        <f t="shared" si="2"/>
        <v>7526.75</v>
      </c>
      <c r="I18" s="70">
        <v>87.9</v>
      </c>
      <c r="J18" s="22">
        <f t="shared" si="3"/>
        <v>7471.5000000000009</v>
      </c>
      <c r="K18" s="50"/>
      <c r="L18" s="51"/>
    </row>
    <row r="19" spans="1:13" s="37" customFormat="1" ht="43.5" customHeight="1" x14ac:dyDescent="0.25">
      <c r="A19" s="37">
        <f>A18+1</f>
        <v>8</v>
      </c>
      <c r="B19" s="68" t="s">
        <v>54</v>
      </c>
      <c r="C19" s="68" t="s">
        <v>34</v>
      </c>
      <c r="D19" s="69">
        <v>180</v>
      </c>
      <c r="E19" s="70">
        <v>93</v>
      </c>
      <c r="F19" s="26">
        <f t="shared" si="1"/>
        <v>16740</v>
      </c>
      <c r="G19" s="70">
        <v>93.6</v>
      </c>
      <c r="H19" s="26">
        <f t="shared" si="2"/>
        <v>16848</v>
      </c>
      <c r="I19" s="70">
        <v>92.9</v>
      </c>
      <c r="J19" s="22">
        <f t="shared" si="3"/>
        <v>16722</v>
      </c>
      <c r="K19" s="50"/>
      <c r="L19" s="51"/>
    </row>
    <row r="20" spans="1:13" s="37" customFormat="1" ht="43.5" customHeight="1" x14ac:dyDescent="0.25">
      <c r="A20" s="37">
        <f t="shared" ref="A20:A24" si="7">A19+1</f>
        <v>9</v>
      </c>
      <c r="B20" s="68" t="s">
        <v>55</v>
      </c>
      <c r="C20" s="68" t="s">
        <v>34</v>
      </c>
      <c r="D20" s="69">
        <v>50</v>
      </c>
      <c r="E20" s="70">
        <v>88</v>
      </c>
      <c r="F20" s="26">
        <f t="shared" si="1"/>
        <v>4400</v>
      </c>
      <c r="G20" s="70">
        <v>89.9</v>
      </c>
      <c r="H20" s="26">
        <f t="shared" si="2"/>
        <v>4495</v>
      </c>
      <c r="I20" s="70">
        <v>87.9</v>
      </c>
      <c r="J20" s="22">
        <f t="shared" si="3"/>
        <v>4395</v>
      </c>
      <c r="K20" s="50"/>
      <c r="L20" s="51"/>
    </row>
    <row r="21" spans="1:13" s="37" customFormat="1" ht="43.5" customHeight="1" x14ac:dyDescent="0.25">
      <c r="A21" s="37">
        <f t="shared" si="7"/>
        <v>10</v>
      </c>
      <c r="B21" s="68" t="s">
        <v>56</v>
      </c>
      <c r="C21" s="68" t="s">
        <v>34</v>
      </c>
      <c r="D21" s="69">
        <v>50</v>
      </c>
      <c r="E21" s="70">
        <v>93</v>
      </c>
      <c r="F21" s="26">
        <f t="shared" si="1"/>
        <v>4650</v>
      </c>
      <c r="G21" s="70">
        <v>91</v>
      </c>
      <c r="H21" s="26">
        <f t="shared" si="2"/>
        <v>4550</v>
      </c>
      <c r="I21" s="70">
        <v>92.9</v>
      </c>
      <c r="J21" s="22">
        <f t="shared" si="3"/>
        <v>4645</v>
      </c>
      <c r="K21" s="50"/>
      <c r="L21" s="51"/>
    </row>
    <row r="22" spans="1:13" s="37" customFormat="1" ht="43.5" customHeight="1" x14ac:dyDescent="0.25">
      <c r="A22" s="37">
        <f>A21+1</f>
        <v>11</v>
      </c>
      <c r="B22" s="68" t="s">
        <v>57</v>
      </c>
      <c r="C22" s="68" t="s">
        <v>34</v>
      </c>
      <c r="D22" s="69">
        <v>40</v>
      </c>
      <c r="E22" s="70">
        <v>224</v>
      </c>
      <c r="F22" s="26">
        <f t="shared" si="1"/>
        <v>8960</v>
      </c>
      <c r="G22" s="70">
        <v>224.85</v>
      </c>
      <c r="H22" s="26">
        <f t="shared" si="2"/>
        <v>8994</v>
      </c>
      <c r="I22" s="70">
        <v>223.9</v>
      </c>
      <c r="J22" s="22">
        <f t="shared" si="3"/>
        <v>8956</v>
      </c>
      <c r="K22" s="50"/>
      <c r="L22" s="51"/>
    </row>
    <row r="23" spans="1:13" ht="39.75" customHeight="1" x14ac:dyDescent="0.25">
      <c r="A23" s="37">
        <f>A22+1</f>
        <v>12</v>
      </c>
      <c r="B23" s="68" t="s">
        <v>58</v>
      </c>
      <c r="C23" s="68" t="s">
        <v>34</v>
      </c>
      <c r="D23" s="69">
        <v>800</v>
      </c>
      <c r="E23" s="70">
        <v>224</v>
      </c>
      <c r="F23" s="26">
        <f t="shared" si="1"/>
        <v>179200</v>
      </c>
      <c r="G23" s="70">
        <v>224.85</v>
      </c>
      <c r="H23" s="26">
        <f t="shared" si="2"/>
        <v>179880</v>
      </c>
      <c r="I23" s="70">
        <v>223.9</v>
      </c>
      <c r="J23" s="22">
        <f t="shared" si="3"/>
        <v>179120</v>
      </c>
      <c r="K23" s="50"/>
      <c r="L23" s="51"/>
    </row>
    <row r="24" spans="1:13" ht="48.75" customHeight="1" x14ac:dyDescent="0.25">
      <c r="A24" s="37">
        <f t="shared" si="7"/>
        <v>13</v>
      </c>
      <c r="B24" s="68" t="s">
        <v>58</v>
      </c>
      <c r="C24" s="68" t="s">
        <v>34</v>
      </c>
      <c r="D24" s="69">
        <v>200</v>
      </c>
      <c r="E24" s="70">
        <v>226</v>
      </c>
      <c r="F24" s="26">
        <f t="shared" si="1"/>
        <v>45200</v>
      </c>
      <c r="G24" s="70">
        <v>224.85</v>
      </c>
      <c r="H24" s="26">
        <f t="shared" si="2"/>
        <v>44970</v>
      </c>
      <c r="I24" s="70">
        <v>223.9</v>
      </c>
      <c r="J24" s="22">
        <f t="shared" si="3"/>
        <v>44780</v>
      </c>
      <c r="K24" s="50"/>
      <c r="L24" s="51"/>
    </row>
    <row r="25" spans="1:13" x14ac:dyDescent="0.25">
      <c r="A25" s="42" t="s">
        <v>5</v>
      </c>
      <c r="B25" s="42"/>
      <c r="E25" s="24"/>
      <c r="F25" s="24">
        <f>SUM(F12:F24)</f>
        <v>373470</v>
      </c>
      <c r="G25" s="24"/>
      <c r="H25" s="24">
        <f>SUM(H12:H24)</f>
        <v>374782.75</v>
      </c>
      <c r="I25" s="24"/>
      <c r="J25" s="14">
        <f>SUM(J12:J24)</f>
        <v>372811.5</v>
      </c>
      <c r="K25" s="3"/>
      <c r="L25" s="4"/>
    </row>
    <row r="26" spans="1:13" x14ac:dyDescent="0.25">
      <c r="A26" s="42" t="s">
        <v>18</v>
      </c>
      <c r="B26" s="42"/>
      <c r="D26" s="46" t="s">
        <v>20</v>
      </c>
      <c r="E26" s="47"/>
      <c r="F26" s="47"/>
      <c r="G26" s="47"/>
      <c r="H26" s="14">
        <f>STDEV(F25,H25,J25)</f>
        <v>1003.5571213604801</v>
      </c>
      <c r="K26" s="5"/>
      <c r="L26" s="5"/>
    </row>
    <row r="27" spans="1:13" x14ac:dyDescent="0.25">
      <c r="A27" s="42"/>
      <c r="B27" s="42"/>
      <c r="D27" s="42" t="s">
        <v>7</v>
      </c>
      <c r="E27" s="42"/>
      <c r="F27" s="42"/>
      <c r="G27" s="42"/>
      <c r="H27" s="6">
        <f>H26/K12</f>
        <v>2.6855475625785414E-3</v>
      </c>
      <c r="I27" s="44" t="s">
        <v>8</v>
      </c>
      <c r="J27" s="44"/>
      <c r="K27" s="44"/>
      <c r="L27" s="44"/>
    </row>
    <row r="28" spans="1:13" x14ac:dyDescent="0.25">
      <c r="A28" s="42"/>
      <c r="B28" s="42"/>
      <c r="D28" s="42" t="s">
        <v>6</v>
      </c>
      <c r="E28" s="42"/>
      <c r="F28" s="42"/>
      <c r="G28" s="42"/>
      <c r="H28" s="42"/>
      <c r="I28" s="42"/>
      <c r="J28" s="42"/>
      <c r="K28" s="42"/>
      <c r="L28" s="42"/>
    </row>
    <row r="29" spans="1:13" x14ac:dyDescent="0.25">
      <c r="A29" s="42"/>
      <c r="B29" s="42"/>
      <c r="D29" s="42" t="s">
        <v>13</v>
      </c>
      <c r="E29" s="42"/>
      <c r="F29" s="42"/>
      <c r="G29" s="42"/>
      <c r="H29" s="42"/>
      <c r="I29" s="42"/>
      <c r="J29" s="42"/>
      <c r="K29" s="45">
        <f>MIN(F25,H25,J25)</f>
        <v>372811.5</v>
      </c>
      <c r="L29" s="45"/>
    </row>
    <row r="30" spans="1:13" x14ac:dyDescent="0.25">
      <c r="A30" s="42" t="s">
        <v>19</v>
      </c>
      <c r="B30" s="42"/>
      <c r="D30" s="43"/>
      <c r="E30" s="43"/>
      <c r="F30" s="43"/>
      <c r="G30" s="43"/>
      <c r="H30" s="43"/>
      <c r="I30" s="43"/>
      <c r="J30" s="43"/>
      <c r="K30" s="43"/>
      <c r="L30" s="43"/>
    </row>
    <row r="31" spans="1:13" ht="15" customHeight="1" x14ac:dyDescent="0.25">
      <c r="A31" s="54" t="s">
        <v>14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1"/>
    </row>
    <row r="32" spans="1:13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1"/>
    </row>
    <row r="33" spans="1:13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1"/>
    </row>
    <row r="34" spans="1:13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1"/>
    </row>
    <row r="35" spans="1:13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1"/>
    </row>
    <row r="36" spans="1:13" ht="15.75" customHeight="1" x14ac:dyDescent="0.25">
      <c r="A36" s="7"/>
      <c r="B36" s="8"/>
      <c r="C36" s="8"/>
      <c r="D36" s="8"/>
      <c r="E36" s="18"/>
      <c r="F36" s="8"/>
      <c r="G36" s="18"/>
      <c r="H36" s="8"/>
      <c r="I36" s="18"/>
      <c r="J36" s="8"/>
      <c r="K36" s="8"/>
      <c r="L36" s="9"/>
    </row>
    <row r="37" spans="1:13" x14ac:dyDescent="0.25">
      <c r="A37" s="8"/>
      <c r="B37" s="8"/>
      <c r="C37" s="8"/>
      <c r="D37" s="8"/>
      <c r="E37" s="18"/>
      <c r="F37" s="8"/>
      <c r="G37" s="18"/>
      <c r="H37" s="8"/>
      <c r="I37" s="18"/>
      <c r="J37" s="8"/>
      <c r="K37" s="8"/>
      <c r="L37" s="9"/>
    </row>
    <row r="38" spans="1:13" x14ac:dyDescent="0.25">
      <c r="A38" s="8" t="s">
        <v>23</v>
      </c>
      <c r="B38" s="8"/>
      <c r="C38" s="8"/>
      <c r="D38" s="8"/>
      <c r="E38" s="18"/>
      <c r="F38" s="8"/>
      <c r="G38" s="18"/>
      <c r="H38" s="8"/>
      <c r="I38" s="18"/>
      <c r="J38" s="8"/>
      <c r="K38" s="8"/>
      <c r="L38" s="9"/>
    </row>
    <row r="39" spans="1:13" x14ac:dyDescent="0.25">
      <c r="A39" s="52" t="s">
        <v>24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3"/>
    </row>
    <row r="40" spans="1:13" x14ac:dyDescent="0.25">
      <c r="A40" s="8"/>
      <c r="B40" s="8"/>
      <c r="C40" s="8"/>
      <c r="D40" s="8"/>
      <c r="E40" s="18"/>
      <c r="F40" s="8"/>
      <c r="G40" s="18"/>
      <c r="H40" s="8"/>
      <c r="I40" s="18"/>
      <c r="J40" s="8"/>
      <c r="K40" s="8"/>
      <c r="L40" s="9"/>
    </row>
    <row r="41" spans="1:13" x14ac:dyDescent="0.25">
      <c r="A41" s="8"/>
      <c r="B41" s="61" t="s">
        <v>27</v>
      </c>
      <c r="C41" s="61"/>
      <c r="D41" s="61"/>
      <c r="E41" s="61"/>
      <c r="F41" s="61"/>
      <c r="G41" s="61"/>
      <c r="H41" s="61"/>
      <c r="I41" s="61"/>
      <c r="J41" s="61"/>
      <c r="K41" s="61"/>
      <c r="L41" s="62"/>
    </row>
    <row r="42" spans="1:13" x14ac:dyDescent="0.25">
      <c r="A42" s="8"/>
      <c r="B42" s="8"/>
      <c r="C42" s="8"/>
      <c r="D42" s="8"/>
      <c r="E42" s="18"/>
      <c r="F42" s="8"/>
      <c r="G42" s="18"/>
      <c r="H42" s="8"/>
      <c r="I42" s="18"/>
      <c r="J42" s="8"/>
      <c r="K42" s="8"/>
      <c r="L42" s="9"/>
    </row>
    <row r="43" spans="1:13" x14ac:dyDescent="0.25">
      <c r="A43" s="8"/>
      <c r="B43" s="8" t="s">
        <v>26</v>
      </c>
      <c r="C43" s="8"/>
      <c r="D43" s="8"/>
      <c r="E43" s="18"/>
      <c r="F43" s="8"/>
      <c r="G43" s="18"/>
      <c r="H43" s="8"/>
      <c r="I43" s="18"/>
      <c r="J43" s="8"/>
      <c r="K43" s="8"/>
      <c r="L43" s="9"/>
    </row>
    <row r="44" spans="1:13" ht="53.25" customHeight="1" x14ac:dyDescent="0.25">
      <c r="A44" s="59" t="s">
        <v>25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60"/>
    </row>
    <row r="45" spans="1:13" x14ac:dyDescent="0.25">
      <c r="A45" s="8"/>
      <c r="B45" s="8"/>
      <c r="C45" s="8"/>
      <c r="D45" s="8"/>
      <c r="E45" s="18"/>
      <c r="F45" s="8"/>
      <c r="G45" s="18"/>
      <c r="H45" s="8"/>
      <c r="I45" s="18"/>
      <c r="J45" s="8"/>
      <c r="K45" s="8"/>
      <c r="L45" s="9"/>
    </row>
    <row r="46" spans="1:13" x14ac:dyDescent="0.25">
      <c r="A46" s="8"/>
      <c r="B46" s="8"/>
      <c r="C46" s="8"/>
      <c r="D46" s="8"/>
      <c r="E46" s="18"/>
      <c r="F46" s="8"/>
      <c r="G46" s="18"/>
      <c r="H46" s="8"/>
      <c r="I46" s="18"/>
      <c r="J46" s="8"/>
      <c r="K46" s="8"/>
      <c r="L46" s="9"/>
    </row>
    <row r="47" spans="1:13" x14ac:dyDescent="0.25">
      <c r="A47" s="8"/>
      <c r="B47" s="8"/>
      <c r="C47" s="8"/>
      <c r="D47" s="8"/>
      <c r="E47" s="18"/>
      <c r="F47" s="8"/>
      <c r="G47" s="18"/>
      <c r="H47" s="8"/>
      <c r="I47" s="18"/>
      <c r="J47" s="8"/>
      <c r="K47" s="8"/>
      <c r="L47" s="9"/>
    </row>
    <row r="48" spans="1:13" x14ac:dyDescent="0.25">
      <c r="A48" s="8" t="s">
        <v>23</v>
      </c>
      <c r="B48" s="8"/>
      <c r="C48" s="8"/>
      <c r="D48" s="8"/>
      <c r="E48" s="18"/>
      <c r="F48" s="8"/>
      <c r="G48" s="18"/>
      <c r="H48" s="8"/>
      <c r="I48" s="18"/>
      <c r="J48" s="8"/>
      <c r="K48" s="8"/>
      <c r="L48" s="9"/>
    </row>
    <row r="49" spans="1:13" x14ac:dyDescent="0.25">
      <c r="A49" s="8"/>
      <c r="B49" s="8"/>
      <c r="C49" s="8"/>
      <c r="D49" s="8"/>
      <c r="E49" s="18"/>
      <c r="F49" s="8"/>
      <c r="G49" s="18"/>
      <c r="H49" s="8"/>
      <c r="I49" s="18"/>
      <c r="J49" s="8"/>
      <c r="K49" s="8"/>
      <c r="L49" s="9"/>
    </row>
    <row r="50" spans="1:13" x14ac:dyDescent="0.25">
      <c r="A50" s="8"/>
      <c r="B50" s="8" t="s">
        <v>31</v>
      </c>
      <c r="C50" s="8"/>
      <c r="D50" s="8"/>
      <c r="E50" s="18"/>
      <c r="F50" s="8"/>
      <c r="G50" s="18"/>
      <c r="H50" s="8"/>
      <c r="I50" s="18"/>
      <c r="J50" s="8"/>
      <c r="K50" s="8"/>
      <c r="L50" s="9"/>
    </row>
    <row r="51" spans="1:13" x14ac:dyDescent="0.25">
      <c r="A51" s="52" t="s">
        <v>28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3"/>
    </row>
    <row r="52" spans="1:13" x14ac:dyDescent="0.25">
      <c r="A52" s="57" t="s">
        <v>29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8"/>
    </row>
    <row r="53" spans="1:13" x14ac:dyDescent="0.25">
      <c r="A53" s="52" t="s">
        <v>30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3"/>
    </row>
    <row r="54" spans="1:13" ht="50.25" customHeight="1" x14ac:dyDescent="0.25">
      <c r="A54" s="8"/>
      <c r="B54" s="59" t="s">
        <v>32</v>
      </c>
      <c r="C54" s="59"/>
      <c r="D54" s="59"/>
      <c r="E54" s="59"/>
      <c r="F54" s="59"/>
      <c r="G54" s="59"/>
      <c r="H54" s="59"/>
      <c r="I54" s="59"/>
      <c r="J54" s="59"/>
      <c r="K54" s="59"/>
      <c r="L54" s="60"/>
    </row>
    <row r="55" spans="1:13" s="7" customFormat="1" ht="53.25" customHeight="1" x14ac:dyDescent="0.25">
      <c r="A55" s="59" t="s">
        <v>60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</row>
    <row r="56" spans="1:13" ht="53.25" customHeight="1" x14ac:dyDescent="0.2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</row>
    <row r="57" spans="1:13" x14ac:dyDescent="0.25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</row>
    <row r="58" spans="1:13" x14ac:dyDescent="0.25">
      <c r="A58" s="8"/>
      <c r="B58" s="8"/>
      <c r="C58" s="8"/>
      <c r="D58" s="8"/>
      <c r="E58" s="18"/>
      <c r="F58" s="8"/>
      <c r="G58" s="18"/>
      <c r="H58" s="8"/>
      <c r="I58" s="18"/>
      <c r="J58" s="8"/>
      <c r="K58" s="8"/>
      <c r="L58" s="9"/>
    </row>
    <row r="59" spans="1:13" x14ac:dyDescent="0.25">
      <c r="A59" s="8"/>
      <c r="B59" s="8"/>
      <c r="C59" s="8"/>
      <c r="D59" s="8"/>
      <c r="E59" s="18"/>
      <c r="F59" s="8"/>
      <c r="G59" s="18"/>
      <c r="H59" s="8"/>
      <c r="I59" s="18"/>
      <c r="J59" s="8"/>
      <c r="K59" s="8"/>
      <c r="L59" s="9"/>
    </row>
    <row r="60" spans="1:13" x14ac:dyDescent="0.25">
      <c r="A60" s="10"/>
      <c r="B60" s="10"/>
      <c r="C60" s="10"/>
      <c r="D60" s="10"/>
      <c r="E60" s="19"/>
      <c r="F60" s="10"/>
      <c r="G60" s="19"/>
      <c r="H60" s="10"/>
      <c r="I60" s="19"/>
      <c r="J60" s="10"/>
      <c r="K60" s="10"/>
      <c r="L60" s="10"/>
      <c r="M60" s="1"/>
    </row>
    <row r="61" spans="1:13" ht="15" customHeight="1" x14ac:dyDescent="0.2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1"/>
    </row>
    <row r="62" spans="1:13" x14ac:dyDescent="0.2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1"/>
    </row>
    <row r="63" spans="1:13" ht="15" customHeight="1" x14ac:dyDescent="0.25">
      <c r="B63" s="15"/>
      <c r="F63" s="15"/>
      <c r="H63" s="15"/>
      <c r="J63" s="15"/>
      <c r="M63" s="1"/>
    </row>
    <row r="64" spans="1:13" ht="15" customHeight="1" x14ac:dyDescent="0.25">
      <c r="B64" s="15"/>
      <c r="F64" s="15"/>
      <c r="H64" s="15"/>
      <c r="J64" s="15"/>
      <c r="M64" s="1"/>
    </row>
    <row r="65" spans="1:13" ht="1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1"/>
    </row>
    <row r="66" spans="1:13" x14ac:dyDescent="0.25">
      <c r="A66" s="11"/>
      <c r="B66" s="13"/>
      <c r="C66" s="11"/>
      <c r="D66" s="11"/>
      <c r="E66" s="12"/>
      <c r="F66" s="12"/>
      <c r="G66" s="12"/>
      <c r="H66" s="12"/>
      <c r="I66" s="12"/>
      <c r="J66" s="12"/>
      <c r="K66" s="11"/>
      <c r="L66" s="11"/>
      <c r="M66" s="1"/>
    </row>
  </sheetData>
  <mergeCells count="43">
    <mergeCell ref="A52:L52"/>
    <mergeCell ref="A53:L53"/>
    <mergeCell ref="B54:L54"/>
    <mergeCell ref="A55:L55"/>
    <mergeCell ref="A2:B2"/>
    <mergeCell ref="A3:B3"/>
    <mergeCell ref="A39:L39"/>
    <mergeCell ref="B41:L41"/>
    <mergeCell ref="A44:L44"/>
    <mergeCell ref="A4:B4"/>
    <mergeCell ref="A7:E7"/>
    <mergeCell ref="A8:L8"/>
    <mergeCell ref="A5:L5"/>
    <mergeCell ref="I10:J10"/>
    <mergeCell ref="A1:B1"/>
    <mergeCell ref="A31:L35"/>
    <mergeCell ref="D9:D11"/>
    <mergeCell ref="E10:F10"/>
    <mergeCell ref="G10:H10"/>
    <mergeCell ref="C9:C11"/>
    <mergeCell ref="K9:L11"/>
    <mergeCell ref="A9:A11"/>
    <mergeCell ref="A25:B25"/>
    <mergeCell ref="B9:B11"/>
    <mergeCell ref="A6:E6"/>
    <mergeCell ref="F6:L6"/>
    <mergeCell ref="F7:L7"/>
    <mergeCell ref="A65:L65"/>
    <mergeCell ref="A56:L56"/>
    <mergeCell ref="E9:J9"/>
    <mergeCell ref="A30:B30"/>
    <mergeCell ref="D30:L30"/>
    <mergeCell ref="D27:G27"/>
    <mergeCell ref="I27:L27"/>
    <mergeCell ref="D28:L28"/>
    <mergeCell ref="D29:J29"/>
    <mergeCell ref="K29:L29"/>
    <mergeCell ref="A26:B29"/>
    <mergeCell ref="D26:G26"/>
    <mergeCell ref="K12:L24"/>
    <mergeCell ref="A57:L57"/>
    <mergeCell ref="A61:L62"/>
    <mergeCell ref="A51:L51"/>
  </mergeCells>
  <pageMargins left="0.23622047244094491" right="0.23622047244094491" top="0.74803149606299213" bottom="0.74803149606299213" header="0.31496062992125984" footer="0.31496062992125984"/>
  <pageSetup paperSize="9" scale="79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opLeftCell="A4" zoomScale="85" zoomScaleNormal="85" zoomScaleSheetLayoutView="120" zoomScalePageLayoutView="85" workbookViewId="0">
      <selection activeCell="V12" sqref="V12"/>
    </sheetView>
  </sheetViews>
  <sheetFormatPr defaultColWidth="9.140625" defaultRowHeight="15.75" x14ac:dyDescent="0.25"/>
  <cols>
    <col min="1" max="1" width="9.42578125" style="30" customWidth="1"/>
    <col min="2" max="2" width="46.5703125" style="29" customWidth="1"/>
    <col min="3" max="4" width="6.85546875" style="30" customWidth="1"/>
    <col min="5" max="5" width="15.7109375" style="31" bestFit="1" customWidth="1"/>
    <col min="6" max="6" width="16.140625" style="31" customWidth="1"/>
    <col min="7" max="7" width="13.42578125" style="31" bestFit="1" customWidth="1"/>
    <col min="8" max="8" width="15.5703125" style="31" bestFit="1" customWidth="1"/>
    <col min="9" max="9" width="18" style="31" customWidth="1"/>
    <col min="10" max="10" width="15.5703125" style="31" customWidth="1"/>
    <col min="11" max="11" width="12.7109375" style="30" customWidth="1"/>
    <col min="12" max="12" width="9.140625" style="30"/>
    <col min="13" max="13" width="0.28515625" style="30" customWidth="1"/>
    <col min="14" max="16384" width="9.140625" style="30"/>
  </cols>
  <sheetData>
    <row r="1" spans="1:13" ht="27" customHeight="1" x14ac:dyDescent="0.25">
      <c r="A1" s="39"/>
      <c r="B1" s="39"/>
      <c r="C1" s="28"/>
      <c r="D1" s="28"/>
      <c r="E1" s="17"/>
      <c r="F1" s="28"/>
      <c r="G1" s="17"/>
      <c r="H1" s="28"/>
      <c r="I1" s="17"/>
      <c r="J1" s="28"/>
      <c r="K1" s="28"/>
      <c r="L1" s="28"/>
      <c r="M1" s="1"/>
    </row>
    <row r="2" spans="1:13" ht="27" customHeight="1" x14ac:dyDescent="0.25">
      <c r="A2" s="39"/>
      <c r="B2" s="39"/>
      <c r="C2" s="28"/>
      <c r="D2" s="28"/>
      <c r="E2" s="17"/>
      <c r="F2" s="28"/>
      <c r="G2" s="17"/>
      <c r="H2" s="28"/>
      <c r="I2" s="17"/>
      <c r="J2" s="28"/>
      <c r="K2" s="28"/>
      <c r="L2" s="28"/>
      <c r="M2" s="1"/>
    </row>
    <row r="3" spans="1:13" ht="27" customHeight="1" x14ac:dyDescent="0.25">
      <c r="A3" s="39" t="s">
        <v>33</v>
      </c>
      <c r="B3" s="39"/>
      <c r="C3" s="28"/>
      <c r="D3" s="28"/>
      <c r="E3" s="17"/>
      <c r="F3" s="28"/>
      <c r="G3" s="17"/>
      <c r="H3" s="28"/>
      <c r="I3" s="17"/>
      <c r="J3" s="28"/>
      <c r="K3" s="28"/>
      <c r="L3" s="28"/>
      <c r="M3" s="1"/>
    </row>
    <row r="4" spans="1:13" ht="27" customHeight="1" x14ac:dyDescent="0.25">
      <c r="A4" s="39" t="s">
        <v>21</v>
      </c>
      <c r="B4" s="39"/>
      <c r="C4" s="28"/>
      <c r="D4" s="28"/>
      <c r="E4" s="17"/>
      <c r="F4" s="28"/>
      <c r="G4" s="17"/>
      <c r="H4" s="28"/>
      <c r="I4" s="17"/>
      <c r="J4" s="28"/>
      <c r="K4" s="28"/>
      <c r="L4" s="28"/>
      <c r="M4" s="1"/>
    </row>
    <row r="5" spans="1:13" ht="24.75" customHeight="1" x14ac:dyDescent="0.25">
      <c r="A5" s="63" t="s">
        <v>22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3" ht="63.75" customHeight="1" x14ac:dyDescent="0.25">
      <c r="A6" s="42" t="s">
        <v>17</v>
      </c>
      <c r="B6" s="42"/>
      <c r="C6" s="42"/>
      <c r="D6" s="42"/>
      <c r="E6" s="42"/>
      <c r="F6" s="55" t="s">
        <v>35</v>
      </c>
      <c r="G6" s="55"/>
      <c r="H6" s="55"/>
      <c r="I6" s="55"/>
      <c r="J6" s="55"/>
      <c r="K6" s="55"/>
      <c r="L6" s="55"/>
    </row>
    <row r="7" spans="1:13" ht="49.5" customHeight="1" x14ac:dyDescent="0.25">
      <c r="A7" s="55" t="s">
        <v>11</v>
      </c>
      <c r="B7" s="55"/>
      <c r="C7" s="55"/>
      <c r="D7" s="55"/>
      <c r="E7" s="55"/>
      <c r="F7" s="55" t="s">
        <v>15</v>
      </c>
      <c r="G7" s="55"/>
      <c r="H7" s="55"/>
      <c r="I7" s="55"/>
      <c r="J7" s="55"/>
      <c r="K7" s="55"/>
      <c r="L7" s="55"/>
    </row>
    <row r="8" spans="1:13" ht="15" customHeight="1" x14ac:dyDescent="0.25">
      <c r="A8" s="55" t="s">
        <v>12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3" ht="15" customHeight="1" x14ac:dyDescent="0.25">
      <c r="A9" s="42" t="s">
        <v>0</v>
      </c>
      <c r="B9" s="55" t="s">
        <v>1</v>
      </c>
      <c r="C9" s="55" t="s">
        <v>10</v>
      </c>
      <c r="D9" s="55" t="s">
        <v>9</v>
      </c>
      <c r="E9" s="41" t="s">
        <v>4</v>
      </c>
      <c r="F9" s="41"/>
      <c r="G9" s="41"/>
      <c r="H9" s="41"/>
      <c r="I9" s="41"/>
      <c r="J9" s="41"/>
      <c r="K9" s="55" t="s">
        <v>16</v>
      </c>
      <c r="L9" s="55"/>
    </row>
    <row r="10" spans="1:13" ht="45" customHeight="1" x14ac:dyDescent="0.25">
      <c r="A10" s="42"/>
      <c r="B10" s="55"/>
      <c r="C10" s="55"/>
      <c r="D10" s="55"/>
      <c r="E10" s="56" t="s">
        <v>38</v>
      </c>
      <c r="F10" s="56"/>
      <c r="G10" s="56" t="s">
        <v>39</v>
      </c>
      <c r="H10" s="56"/>
      <c r="I10" s="56" t="s">
        <v>40</v>
      </c>
      <c r="J10" s="56"/>
      <c r="K10" s="55"/>
      <c r="L10" s="55"/>
    </row>
    <row r="11" spans="1:13" ht="48" thickBot="1" x14ac:dyDescent="0.3">
      <c r="A11" s="42"/>
      <c r="B11" s="55"/>
      <c r="C11" s="55"/>
      <c r="D11" s="55"/>
      <c r="E11" s="23" t="s">
        <v>2</v>
      </c>
      <c r="F11" s="23" t="s">
        <v>3</v>
      </c>
      <c r="G11" s="23" t="s">
        <v>2</v>
      </c>
      <c r="H11" s="23" t="s">
        <v>3</v>
      </c>
      <c r="I11" s="23" t="s">
        <v>2</v>
      </c>
      <c r="J11" s="2" t="s">
        <v>3</v>
      </c>
      <c r="K11" s="55"/>
      <c r="L11" s="55"/>
    </row>
    <row r="12" spans="1:13" ht="144.75" customHeight="1" thickBot="1" x14ac:dyDescent="0.3">
      <c r="A12" s="30">
        <f>ROW(A12)-11</f>
        <v>1</v>
      </c>
      <c r="B12" s="36" t="s">
        <v>35</v>
      </c>
      <c r="C12" s="20" t="s">
        <v>36</v>
      </c>
      <c r="D12" s="21">
        <v>1</v>
      </c>
      <c r="E12" s="27">
        <v>205000</v>
      </c>
      <c r="F12" s="2">
        <f>SUM(D12*E12)</f>
        <v>205000</v>
      </c>
      <c r="G12" s="25">
        <v>215000</v>
      </c>
      <c r="H12" s="2">
        <f>G12*D12</f>
        <v>215000</v>
      </c>
      <c r="I12" s="25">
        <v>220000</v>
      </c>
      <c r="J12" s="22">
        <f>I12*D12</f>
        <v>220000</v>
      </c>
      <c r="K12" s="48">
        <f>AVERAGE(F13,H13,J13)</f>
        <v>213333.33333333334</v>
      </c>
      <c r="L12" s="49"/>
    </row>
    <row r="13" spans="1:13" x14ac:dyDescent="0.25">
      <c r="A13" s="42" t="s">
        <v>5</v>
      </c>
      <c r="B13" s="42"/>
      <c r="E13" s="24"/>
      <c r="F13" s="24">
        <f>SUM(F12:F12)</f>
        <v>205000</v>
      </c>
      <c r="G13" s="24"/>
      <c r="H13" s="24">
        <f>SUM(H12:H12)</f>
        <v>215000</v>
      </c>
      <c r="I13" s="24"/>
      <c r="J13" s="31">
        <f>SUM(J12:J12)</f>
        <v>220000</v>
      </c>
      <c r="K13" s="3"/>
      <c r="L13" s="4"/>
    </row>
    <row r="14" spans="1:13" x14ac:dyDescent="0.25">
      <c r="A14" s="42" t="s">
        <v>18</v>
      </c>
      <c r="B14" s="42"/>
      <c r="D14" s="46" t="s">
        <v>20</v>
      </c>
      <c r="E14" s="47"/>
      <c r="F14" s="47"/>
      <c r="G14" s="47"/>
      <c r="H14" s="31">
        <f>STDEV(F13,H13,J13)</f>
        <v>7637.6261582597335</v>
      </c>
      <c r="K14" s="5"/>
      <c r="L14" s="5"/>
    </row>
    <row r="15" spans="1:13" x14ac:dyDescent="0.25">
      <c r="A15" s="42"/>
      <c r="B15" s="42"/>
      <c r="D15" s="42" t="s">
        <v>7</v>
      </c>
      <c r="E15" s="42"/>
      <c r="F15" s="42"/>
      <c r="G15" s="42"/>
      <c r="H15" s="6">
        <f>H14/K12</f>
        <v>3.5801372616842499E-2</v>
      </c>
      <c r="I15" s="44" t="s">
        <v>8</v>
      </c>
      <c r="J15" s="44"/>
      <c r="K15" s="44"/>
      <c r="L15" s="44"/>
    </row>
    <row r="16" spans="1:13" x14ac:dyDescent="0.25">
      <c r="A16" s="42"/>
      <c r="B16" s="42"/>
      <c r="D16" s="42" t="s">
        <v>6</v>
      </c>
      <c r="E16" s="42"/>
      <c r="F16" s="42"/>
      <c r="G16" s="42"/>
      <c r="H16" s="42"/>
      <c r="I16" s="42"/>
      <c r="J16" s="42"/>
      <c r="K16" s="42"/>
      <c r="L16" s="42"/>
    </row>
    <row r="17" spans="1:13" x14ac:dyDescent="0.25">
      <c r="A17" s="42"/>
      <c r="B17" s="42"/>
      <c r="D17" s="42" t="s">
        <v>13</v>
      </c>
      <c r="E17" s="42"/>
      <c r="F17" s="42"/>
      <c r="G17" s="42"/>
      <c r="H17" s="42"/>
      <c r="I17" s="42"/>
      <c r="J17" s="42"/>
      <c r="K17" s="45">
        <f>MIN(F13,H13,J13)</f>
        <v>205000</v>
      </c>
      <c r="L17" s="45"/>
    </row>
    <row r="18" spans="1:13" x14ac:dyDescent="0.25">
      <c r="A18" s="42" t="s">
        <v>19</v>
      </c>
      <c r="B18" s="42"/>
      <c r="D18" s="43"/>
      <c r="E18" s="43"/>
      <c r="F18" s="43"/>
      <c r="G18" s="43"/>
      <c r="H18" s="43"/>
      <c r="I18" s="43"/>
      <c r="J18" s="43"/>
      <c r="K18" s="43"/>
      <c r="L18" s="43"/>
    </row>
    <row r="19" spans="1:13" ht="15" customHeight="1" x14ac:dyDescent="0.25">
      <c r="A19" s="54" t="s">
        <v>14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1"/>
    </row>
    <row r="20" spans="1:13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1"/>
    </row>
    <row r="21" spans="1:13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1"/>
    </row>
    <row r="22" spans="1:13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1"/>
    </row>
    <row r="23" spans="1:13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1"/>
    </row>
    <row r="24" spans="1:13" ht="15.75" customHeight="1" x14ac:dyDescent="0.25">
      <c r="A24" s="7"/>
      <c r="B24" s="8"/>
      <c r="C24" s="8"/>
      <c r="D24" s="8"/>
      <c r="E24" s="18"/>
      <c r="F24" s="8"/>
      <c r="G24" s="18"/>
      <c r="H24" s="8"/>
      <c r="I24" s="18"/>
      <c r="J24" s="8"/>
      <c r="K24" s="8"/>
      <c r="L24" s="9"/>
    </row>
    <row r="25" spans="1:13" x14ac:dyDescent="0.25">
      <c r="A25" s="8"/>
      <c r="B25" s="8"/>
      <c r="C25" s="8"/>
      <c r="D25" s="8"/>
      <c r="E25" s="18"/>
      <c r="F25" s="8"/>
      <c r="G25" s="18"/>
      <c r="H25" s="8"/>
      <c r="I25" s="18"/>
      <c r="J25" s="8"/>
      <c r="K25" s="8"/>
      <c r="L25" s="9"/>
    </row>
    <row r="26" spans="1:13" x14ac:dyDescent="0.25">
      <c r="A26" s="8" t="s">
        <v>23</v>
      </c>
      <c r="B26" s="8"/>
      <c r="C26" s="8"/>
      <c r="D26" s="8"/>
      <c r="E26" s="18"/>
      <c r="F26" s="8"/>
      <c r="G26" s="18"/>
      <c r="H26" s="8"/>
      <c r="I26" s="18"/>
      <c r="J26" s="8"/>
      <c r="K26" s="8"/>
      <c r="L26" s="9"/>
    </row>
    <row r="27" spans="1:13" x14ac:dyDescent="0.25">
      <c r="A27" s="52" t="s">
        <v>24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3"/>
    </row>
    <row r="28" spans="1:13" x14ac:dyDescent="0.25">
      <c r="A28" s="8"/>
      <c r="B28" s="8"/>
      <c r="C28" s="8"/>
      <c r="D28" s="8"/>
      <c r="E28" s="18"/>
      <c r="F28" s="8"/>
      <c r="G28" s="18"/>
      <c r="H28" s="8"/>
      <c r="I28" s="18"/>
      <c r="J28" s="8"/>
      <c r="K28" s="8"/>
      <c r="L28" s="9"/>
    </row>
    <row r="29" spans="1:13" x14ac:dyDescent="0.25">
      <c r="A29" s="8"/>
      <c r="B29" s="61" t="s">
        <v>27</v>
      </c>
      <c r="C29" s="61"/>
      <c r="D29" s="61"/>
      <c r="E29" s="61"/>
      <c r="F29" s="61"/>
      <c r="G29" s="61"/>
      <c r="H29" s="61"/>
      <c r="I29" s="61"/>
      <c r="J29" s="61"/>
      <c r="K29" s="61"/>
      <c r="L29" s="62"/>
    </row>
    <row r="30" spans="1:13" x14ac:dyDescent="0.25">
      <c r="A30" s="8"/>
      <c r="B30" s="8"/>
      <c r="C30" s="8"/>
      <c r="D30" s="8"/>
      <c r="E30" s="18"/>
      <c r="F30" s="8"/>
      <c r="G30" s="18"/>
      <c r="H30" s="8"/>
      <c r="I30" s="18"/>
      <c r="J30" s="8"/>
      <c r="K30" s="8"/>
      <c r="L30" s="9"/>
    </row>
    <row r="31" spans="1:13" x14ac:dyDescent="0.25">
      <c r="A31" s="8"/>
      <c r="B31" s="8" t="s">
        <v>26</v>
      </c>
      <c r="C31" s="8"/>
      <c r="D31" s="8"/>
      <c r="E31" s="18"/>
      <c r="F31" s="8"/>
      <c r="G31" s="18"/>
      <c r="H31" s="8"/>
      <c r="I31" s="18"/>
      <c r="J31" s="8"/>
      <c r="K31" s="8"/>
      <c r="L31" s="9"/>
    </row>
    <row r="32" spans="1:13" ht="53.25" customHeight="1" x14ac:dyDescent="0.25">
      <c r="A32" s="59" t="s">
        <v>25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</row>
    <row r="33" spans="1:13" x14ac:dyDescent="0.25">
      <c r="A33" s="8"/>
      <c r="B33" s="8"/>
      <c r="C33" s="8"/>
      <c r="D33" s="8"/>
      <c r="E33" s="18"/>
      <c r="F33" s="8"/>
      <c r="G33" s="18"/>
      <c r="H33" s="8"/>
      <c r="I33" s="18"/>
      <c r="J33" s="8"/>
      <c r="K33" s="8"/>
      <c r="L33" s="9"/>
    </row>
    <row r="34" spans="1:13" x14ac:dyDescent="0.25">
      <c r="A34" s="8"/>
      <c r="B34" s="8"/>
      <c r="C34" s="8"/>
      <c r="D34" s="8"/>
      <c r="E34" s="18"/>
      <c r="F34" s="8"/>
      <c r="G34" s="18"/>
      <c r="H34" s="8"/>
      <c r="I34" s="18"/>
      <c r="J34" s="8"/>
      <c r="K34" s="8"/>
      <c r="L34" s="9"/>
    </row>
    <row r="35" spans="1:13" x14ac:dyDescent="0.25">
      <c r="A35" s="8"/>
      <c r="B35" s="8"/>
      <c r="C35" s="8"/>
      <c r="D35" s="8"/>
      <c r="E35" s="18"/>
      <c r="F35" s="8"/>
      <c r="G35" s="18"/>
      <c r="H35" s="8"/>
      <c r="I35" s="18"/>
      <c r="J35" s="8"/>
      <c r="K35" s="8"/>
      <c r="L35" s="9"/>
    </row>
    <row r="36" spans="1:13" x14ac:dyDescent="0.25">
      <c r="A36" s="8" t="s">
        <v>23</v>
      </c>
      <c r="B36" s="8"/>
      <c r="C36" s="8"/>
      <c r="D36" s="8"/>
      <c r="E36" s="18"/>
      <c r="F36" s="8"/>
      <c r="G36" s="18"/>
      <c r="H36" s="8"/>
      <c r="I36" s="18"/>
      <c r="J36" s="8"/>
      <c r="K36" s="8"/>
      <c r="L36" s="9"/>
    </row>
    <row r="37" spans="1:13" x14ac:dyDescent="0.25">
      <c r="A37" s="8"/>
      <c r="B37" s="8"/>
      <c r="C37" s="8"/>
      <c r="D37" s="8"/>
      <c r="E37" s="18"/>
      <c r="F37" s="8"/>
      <c r="G37" s="18"/>
      <c r="H37" s="8"/>
      <c r="I37" s="18"/>
      <c r="J37" s="8"/>
      <c r="K37" s="8"/>
      <c r="L37" s="9"/>
    </row>
    <row r="38" spans="1:13" x14ac:dyDescent="0.25">
      <c r="A38" s="8"/>
      <c r="B38" s="8" t="s">
        <v>31</v>
      </c>
      <c r="C38" s="8"/>
      <c r="D38" s="8"/>
      <c r="E38" s="18"/>
      <c r="F38" s="8"/>
      <c r="G38" s="18"/>
      <c r="H38" s="8"/>
      <c r="I38" s="18"/>
      <c r="J38" s="8"/>
      <c r="K38" s="8"/>
      <c r="L38" s="9"/>
    </row>
    <row r="39" spans="1:13" x14ac:dyDescent="0.25">
      <c r="A39" s="52" t="s">
        <v>28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3"/>
    </row>
    <row r="40" spans="1:13" x14ac:dyDescent="0.25">
      <c r="A40" s="57" t="s">
        <v>29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8"/>
    </row>
    <row r="41" spans="1:13" x14ac:dyDescent="0.25">
      <c r="A41" s="52" t="s">
        <v>30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3"/>
    </row>
    <row r="42" spans="1:13" ht="50.25" customHeight="1" x14ac:dyDescent="0.25">
      <c r="A42" s="8"/>
      <c r="B42" s="59" t="s">
        <v>32</v>
      </c>
      <c r="C42" s="59"/>
      <c r="D42" s="59"/>
      <c r="E42" s="59"/>
      <c r="F42" s="59"/>
      <c r="G42" s="59"/>
      <c r="H42" s="59"/>
      <c r="I42" s="59"/>
      <c r="J42" s="59"/>
      <c r="K42" s="59"/>
      <c r="L42" s="60"/>
    </row>
    <row r="43" spans="1:13" s="7" customFormat="1" ht="53.25" customHeight="1" x14ac:dyDescent="0.25">
      <c r="A43" s="59" t="s">
        <v>37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</row>
    <row r="44" spans="1:13" ht="53.25" customHeight="1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</row>
    <row r="45" spans="1:13" x14ac:dyDescent="0.2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</row>
    <row r="46" spans="1:13" x14ac:dyDescent="0.25">
      <c r="A46" s="8"/>
      <c r="B46" s="8"/>
      <c r="C46" s="8"/>
      <c r="D46" s="8"/>
      <c r="E46" s="18"/>
      <c r="F46" s="8"/>
      <c r="G46" s="18"/>
      <c r="H46" s="8"/>
      <c r="I46" s="18"/>
      <c r="J46" s="8"/>
      <c r="K46" s="8"/>
      <c r="L46" s="9"/>
    </row>
    <row r="47" spans="1:13" x14ac:dyDescent="0.25">
      <c r="A47" s="8"/>
      <c r="B47" s="8"/>
      <c r="C47" s="8"/>
      <c r="D47" s="8"/>
      <c r="E47" s="18"/>
      <c r="F47" s="8"/>
      <c r="G47" s="18"/>
      <c r="H47" s="8"/>
      <c r="I47" s="18"/>
      <c r="J47" s="8"/>
      <c r="K47" s="8"/>
      <c r="L47" s="9"/>
    </row>
    <row r="48" spans="1:13" x14ac:dyDescent="0.25">
      <c r="A48" s="10"/>
      <c r="B48" s="10"/>
      <c r="C48" s="10"/>
      <c r="D48" s="10"/>
      <c r="E48" s="19"/>
      <c r="F48" s="10"/>
      <c r="G48" s="19"/>
      <c r="H48" s="10"/>
      <c r="I48" s="19"/>
      <c r="J48" s="10"/>
      <c r="K48" s="10"/>
      <c r="L48" s="10"/>
      <c r="M48" s="1"/>
    </row>
    <row r="49" spans="1:13" ht="15" customHeight="1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1"/>
    </row>
    <row r="50" spans="1:13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1"/>
    </row>
    <row r="51" spans="1:13" ht="15" customHeight="1" x14ac:dyDescent="0.25">
      <c r="B51" s="30"/>
      <c r="F51" s="30"/>
      <c r="H51" s="30"/>
      <c r="J51" s="30"/>
      <c r="M51" s="1"/>
    </row>
    <row r="52" spans="1:13" ht="15" customHeight="1" x14ac:dyDescent="0.25">
      <c r="B52" s="30"/>
      <c r="F52" s="30"/>
      <c r="H52" s="30"/>
      <c r="J52" s="30"/>
      <c r="M52" s="1"/>
    </row>
    <row r="53" spans="1:13" ht="1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1"/>
    </row>
    <row r="54" spans="1:13" x14ac:dyDescent="0.25">
      <c r="A54" s="11"/>
      <c r="B54" s="28"/>
      <c r="C54" s="11"/>
      <c r="D54" s="11"/>
      <c r="E54" s="12"/>
      <c r="F54" s="12"/>
      <c r="G54" s="12"/>
      <c r="H54" s="12"/>
      <c r="I54" s="12"/>
      <c r="J54" s="12"/>
      <c r="K54" s="11"/>
      <c r="L54" s="11"/>
      <c r="M54" s="1"/>
    </row>
  </sheetData>
  <mergeCells count="43">
    <mergeCell ref="A44:L44"/>
    <mergeCell ref="A45:L45"/>
    <mergeCell ref="A49:L50"/>
    <mergeCell ref="A53:L53"/>
    <mergeCell ref="A32:L32"/>
    <mergeCell ref="A39:L39"/>
    <mergeCell ref="A40:L40"/>
    <mergeCell ref="A41:L41"/>
    <mergeCell ref="B42:L42"/>
    <mergeCell ref="A43:L43"/>
    <mergeCell ref="B29:L29"/>
    <mergeCell ref="G10:H10"/>
    <mergeCell ref="I10:J10"/>
    <mergeCell ref="K12:L12"/>
    <mergeCell ref="A13:B13"/>
    <mergeCell ref="A14:B17"/>
    <mergeCell ref="D14:G14"/>
    <mergeCell ref="D15:G15"/>
    <mergeCell ref="I15:L15"/>
    <mergeCell ref="D16:L16"/>
    <mergeCell ref="D17:J17"/>
    <mergeCell ref="K17:L17"/>
    <mergeCell ref="A18:B18"/>
    <mergeCell ref="D18:L18"/>
    <mergeCell ref="A19:L23"/>
    <mergeCell ref="A27:L27"/>
    <mergeCell ref="A7:E7"/>
    <mergeCell ref="F7:L7"/>
    <mergeCell ref="A8:L8"/>
    <mergeCell ref="A9:A11"/>
    <mergeCell ref="B9:B11"/>
    <mergeCell ref="C9:C11"/>
    <mergeCell ref="D9:D11"/>
    <mergeCell ref="E9:J9"/>
    <mergeCell ref="K9:L11"/>
    <mergeCell ref="E10:F10"/>
    <mergeCell ref="A6:E6"/>
    <mergeCell ref="F6:L6"/>
    <mergeCell ref="A1:B1"/>
    <mergeCell ref="A2:B2"/>
    <mergeCell ref="A3:B3"/>
    <mergeCell ref="A4:B4"/>
    <mergeCell ref="A5:L5"/>
  </mergeCells>
  <pageMargins left="0.23622047244094491" right="0.23622047244094491" top="0.74803149606299213" bottom="0.74803149606299213" header="0.31496062992125984" footer="0.31496062992125984"/>
  <pageSetup paperSize="9" scale="76" fitToHeight="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opLeftCell="A4" zoomScale="85" zoomScaleNormal="85" zoomScaleSheetLayoutView="120" zoomScalePageLayoutView="85" workbookViewId="0">
      <selection activeCell="J12" sqref="J12"/>
    </sheetView>
  </sheetViews>
  <sheetFormatPr defaultColWidth="9.140625" defaultRowHeight="15.75" x14ac:dyDescent="0.25"/>
  <cols>
    <col min="1" max="1" width="9.42578125" style="30" customWidth="1"/>
    <col min="2" max="2" width="46.5703125" style="29" customWidth="1"/>
    <col min="3" max="4" width="6.85546875" style="30" customWidth="1"/>
    <col min="5" max="5" width="15.7109375" style="31" bestFit="1" customWidth="1"/>
    <col min="6" max="6" width="16.140625" style="31" customWidth="1"/>
    <col min="7" max="7" width="13.42578125" style="31" bestFit="1" customWidth="1"/>
    <col min="8" max="8" width="15.5703125" style="31" bestFit="1" customWidth="1"/>
    <col min="9" max="9" width="18" style="31" customWidth="1"/>
    <col min="10" max="10" width="15.5703125" style="31" customWidth="1"/>
    <col min="11" max="11" width="12.7109375" style="30" customWidth="1"/>
    <col min="12" max="12" width="9.140625" style="30"/>
    <col min="13" max="13" width="0.28515625" style="30" customWidth="1"/>
    <col min="14" max="16384" width="9.140625" style="30"/>
  </cols>
  <sheetData>
    <row r="1" spans="1:13" ht="27" customHeight="1" x14ac:dyDescent="0.25">
      <c r="A1" s="39"/>
      <c r="B1" s="39"/>
      <c r="C1" s="28"/>
      <c r="D1" s="28"/>
      <c r="E1" s="17"/>
      <c r="F1" s="28"/>
      <c r="G1" s="17"/>
      <c r="H1" s="28"/>
      <c r="I1" s="17"/>
      <c r="J1" s="28"/>
      <c r="K1" s="28"/>
      <c r="L1" s="28"/>
      <c r="M1" s="1"/>
    </row>
    <row r="2" spans="1:13" ht="27" customHeight="1" x14ac:dyDescent="0.25">
      <c r="A2" s="39"/>
      <c r="B2" s="39"/>
      <c r="C2" s="28"/>
      <c r="D2" s="28"/>
      <c r="E2" s="17"/>
      <c r="F2" s="28"/>
      <c r="G2" s="17"/>
      <c r="H2" s="28"/>
      <c r="I2" s="17"/>
      <c r="J2" s="28"/>
      <c r="K2" s="28"/>
      <c r="L2" s="28"/>
      <c r="M2" s="1"/>
    </row>
    <row r="3" spans="1:13" ht="27" customHeight="1" x14ac:dyDescent="0.25">
      <c r="A3" s="39" t="s">
        <v>33</v>
      </c>
      <c r="B3" s="39"/>
      <c r="C3" s="28"/>
      <c r="D3" s="28"/>
      <c r="E3" s="17"/>
      <c r="F3" s="28"/>
      <c r="G3" s="17"/>
      <c r="H3" s="28"/>
      <c r="I3" s="17"/>
      <c r="J3" s="28"/>
      <c r="K3" s="28"/>
      <c r="L3" s="28"/>
      <c r="M3" s="1"/>
    </row>
    <row r="4" spans="1:13" ht="27" customHeight="1" x14ac:dyDescent="0.25">
      <c r="A4" s="39" t="s">
        <v>21</v>
      </c>
      <c r="B4" s="39"/>
      <c r="C4" s="28"/>
      <c r="D4" s="28"/>
      <c r="E4" s="17"/>
      <c r="F4" s="28"/>
      <c r="G4" s="17"/>
      <c r="H4" s="28"/>
      <c r="I4" s="17"/>
      <c r="J4" s="28"/>
      <c r="K4" s="28"/>
      <c r="L4" s="28"/>
      <c r="M4" s="1"/>
    </row>
    <row r="5" spans="1:13" ht="24.75" customHeight="1" x14ac:dyDescent="0.25">
      <c r="A5" s="63" t="s">
        <v>22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3" ht="63.75" customHeight="1" x14ac:dyDescent="0.25">
      <c r="A6" s="42" t="s">
        <v>17</v>
      </c>
      <c r="B6" s="42"/>
      <c r="C6" s="42"/>
      <c r="D6" s="42"/>
      <c r="E6" s="42"/>
      <c r="F6" s="55" t="s">
        <v>41</v>
      </c>
      <c r="G6" s="55"/>
      <c r="H6" s="55"/>
      <c r="I6" s="55"/>
      <c r="J6" s="55"/>
      <c r="K6" s="55"/>
      <c r="L6" s="55"/>
    </row>
    <row r="7" spans="1:13" ht="49.5" customHeight="1" x14ac:dyDescent="0.25">
      <c r="A7" s="55" t="s">
        <v>11</v>
      </c>
      <c r="B7" s="55"/>
      <c r="C7" s="55"/>
      <c r="D7" s="55"/>
      <c r="E7" s="55"/>
      <c r="F7" s="55" t="s">
        <v>15</v>
      </c>
      <c r="G7" s="55"/>
      <c r="H7" s="55"/>
      <c r="I7" s="55"/>
      <c r="J7" s="55"/>
      <c r="K7" s="55"/>
      <c r="L7" s="55"/>
    </row>
    <row r="8" spans="1:13" ht="15" customHeight="1" x14ac:dyDescent="0.25">
      <c r="A8" s="55" t="s">
        <v>12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3" ht="15" customHeight="1" x14ac:dyDescent="0.25">
      <c r="A9" s="42" t="s">
        <v>0</v>
      </c>
      <c r="B9" s="55" t="s">
        <v>1</v>
      </c>
      <c r="C9" s="55" t="s">
        <v>10</v>
      </c>
      <c r="D9" s="55" t="s">
        <v>9</v>
      </c>
      <c r="E9" s="41" t="s">
        <v>4</v>
      </c>
      <c r="F9" s="41"/>
      <c r="G9" s="41"/>
      <c r="H9" s="41"/>
      <c r="I9" s="41"/>
      <c r="J9" s="41"/>
      <c r="K9" s="55" t="s">
        <v>16</v>
      </c>
      <c r="L9" s="55"/>
    </row>
    <row r="10" spans="1:13" ht="45" customHeight="1" x14ac:dyDescent="0.25">
      <c r="A10" s="42"/>
      <c r="B10" s="55"/>
      <c r="C10" s="55"/>
      <c r="D10" s="55"/>
      <c r="E10" s="56" t="s">
        <v>42</v>
      </c>
      <c r="F10" s="56"/>
      <c r="G10" s="56" t="s">
        <v>43</v>
      </c>
      <c r="H10" s="56"/>
      <c r="I10" s="56" t="s">
        <v>44</v>
      </c>
      <c r="J10" s="56"/>
      <c r="K10" s="55"/>
      <c r="L10" s="55"/>
    </row>
    <row r="11" spans="1:13" ht="48" thickBot="1" x14ac:dyDescent="0.3">
      <c r="A11" s="42"/>
      <c r="B11" s="55"/>
      <c r="C11" s="55"/>
      <c r="D11" s="55"/>
      <c r="E11" s="23" t="s">
        <v>2</v>
      </c>
      <c r="F11" s="23" t="s">
        <v>3</v>
      </c>
      <c r="G11" s="23" t="s">
        <v>2</v>
      </c>
      <c r="H11" s="23" t="s">
        <v>3</v>
      </c>
      <c r="I11" s="23" t="s">
        <v>2</v>
      </c>
      <c r="J11" s="2" t="s">
        <v>3</v>
      </c>
      <c r="K11" s="55"/>
      <c r="L11" s="55"/>
    </row>
    <row r="12" spans="1:13" ht="144.75" customHeight="1" thickBot="1" x14ac:dyDescent="0.3">
      <c r="A12" s="30">
        <f>ROW(A12)-11</f>
        <v>1</v>
      </c>
      <c r="B12" s="36" t="s">
        <v>41</v>
      </c>
      <c r="C12" s="20" t="s">
        <v>36</v>
      </c>
      <c r="D12" s="21">
        <v>1</v>
      </c>
      <c r="E12" s="27">
        <v>49980</v>
      </c>
      <c r="F12" s="2">
        <f>SUM(D12*E12)</f>
        <v>49980</v>
      </c>
      <c r="G12" s="25">
        <v>52700</v>
      </c>
      <c r="H12" s="2">
        <f>G12*D12</f>
        <v>52700</v>
      </c>
      <c r="I12" s="25">
        <v>51000</v>
      </c>
      <c r="J12" s="22">
        <f>I12*D12</f>
        <v>51000</v>
      </c>
      <c r="K12" s="48">
        <f>AVERAGE(F13,H13,J13)</f>
        <v>51226.666666666664</v>
      </c>
      <c r="L12" s="49"/>
    </row>
    <row r="13" spans="1:13" x14ac:dyDescent="0.25">
      <c r="A13" s="42" t="s">
        <v>5</v>
      </c>
      <c r="B13" s="42"/>
      <c r="E13" s="24"/>
      <c r="F13" s="24">
        <f>SUM(F12:F12)</f>
        <v>49980</v>
      </c>
      <c r="G13" s="24"/>
      <c r="H13" s="24">
        <f>SUM(H12:H12)</f>
        <v>52700</v>
      </c>
      <c r="I13" s="24"/>
      <c r="J13" s="31">
        <f>SUM(J12:J12)</f>
        <v>51000</v>
      </c>
      <c r="K13" s="3"/>
      <c r="L13" s="4"/>
    </row>
    <row r="14" spans="1:13" x14ac:dyDescent="0.25">
      <c r="A14" s="42" t="s">
        <v>18</v>
      </c>
      <c r="B14" s="42"/>
      <c r="D14" s="46" t="s">
        <v>20</v>
      </c>
      <c r="E14" s="47"/>
      <c r="F14" s="47"/>
      <c r="G14" s="47"/>
      <c r="H14" s="31">
        <f>STDEV(F13,H13,J13)</f>
        <v>1374.0936406713092</v>
      </c>
      <c r="K14" s="5"/>
      <c r="L14" s="5"/>
    </row>
    <row r="15" spans="1:13" x14ac:dyDescent="0.25">
      <c r="A15" s="42"/>
      <c r="B15" s="42"/>
      <c r="D15" s="42" t="s">
        <v>7</v>
      </c>
      <c r="E15" s="42"/>
      <c r="F15" s="42"/>
      <c r="G15" s="42"/>
      <c r="H15" s="6">
        <f>H14/K12</f>
        <v>2.6823795692438365E-2</v>
      </c>
      <c r="I15" s="44" t="s">
        <v>8</v>
      </c>
      <c r="J15" s="44"/>
      <c r="K15" s="44"/>
      <c r="L15" s="44"/>
    </row>
    <row r="16" spans="1:13" x14ac:dyDescent="0.25">
      <c r="A16" s="42"/>
      <c r="B16" s="42"/>
      <c r="D16" s="42" t="s">
        <v>6</v>
      </c>
      <c r="E16" s="42"/>
      <c r="F16" s="42"/>
      <c r="G16" s="42"/>
      <c r="H16" s="42"/>
      <c r="I16" s="42"/>
      <c r="J16" s="42"/>
      <c r="K16" s="42"/>
      <c r="L16" s="42"/>
    </row>
    <row r="17" spans="1:13" x14ac:dyDescent="0.25">
      <c r="A17" s="42"/>
      <c r="B17" s="42"/>
      <c r="D17" s="42" t="s">
        <v>13</v>
      </c>
      <c r="E17" s="42"/>
      <c r="F17" s="42"/>
      <c r="G17" s="42"/>
      <c r="H17" s="42"/>
      <c r="I17" s="42"/>
      <c r="J17" s="42"/>
      <c r="K17" s="45">
        <f>MIN(F13,H13,J13)</f>
        <v>49980</v>
      </c>
      <c r="L17" s="45"/>
    </row>
    <row r="18" spans="1:13" x14ac:dyDescent="0.25">
      <c r="A18" s="42" t="s">
        <v>19</v>
      </c>
      <c r="B18" s="42"/>
      <c r="D18" s="43"/>
      <c r="E18" s="43"/>
      <c r="F18" s="43"/>
      <c r="G18" s="43"/>
      <c r="H18" s="43"/>
      <c r="I18" s="43"/>
      <c r="J18" s="43"/>
      <c r="K18" s="43"/>
      <c r="L18" s="43"/>
    </row>
    <row r="19" spans="1:13" ht="15" customHeight="1" x14ac:dyDescent="0.25">
      <c r="A19" s="54" t="s">
        <v>14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1"/>
    </row>
    <row r="20" spans="1:13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1"/>
    </row>
    <row r="21" spans="1:13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1"/>
    </row>
    <row r="22" spans="1:13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1"/>
    </row>
    <row r="23" spans="1:13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1"/>
    </row>
    <row r="24" spans="1:13" ht="15.75" customHeight="1" x14ac:dyDescent="0.25">
      <c r="A24" s="7"/>
      <c r="B24" s="8"/>
      <c r="C24" s="8"/>
      <c r="D24" s="8"/>
      <c r="E24" s="18"/>
      <c r="F24" s="8"/>
      <c r="G24" s="18"/>
      <c r="H24" s="8"/>
      <c r="I24" s="18"/>
      <c r="J24" s="8"/>
      <c r="K24" s="8"/>
      <c r="L24" s="9"/>
    </row>
    <row r="25" spans="1:13" x14ac:dyDescent="0.25">
      <c r="A25" s="8"/>
      <c r="B25" s="8"/>
      <c r="C25" s="8"/>
      <c r="D25" s="8"/>
      <c r="E25" s="18"/>
      <c r="F25" s="8"/>
      <c r="G25" s="18"/>
      <c r="H25" s="8"/>
      <c r="I25" s="18"/>
      <c r="J25" s="8"/>
      <c r="K25" s="8"/>
      <c r="L25" s="9"/>
    </row>
    <row r="26" spans="1:13" x14ac:dyDescent="0.25">
      <c r="A26" s="8" t="s">
        <v>23</v>
      </c>
      <c r="B26" s="8"/>
      <c r="C26" s="8"/>
      <c r="D26" s="8"/>
      <c r="E26" s="18"/>
      <c r="F26" s="8"/>
      <c r="G26" s="18"/>
      <c r="H26" s="8"/>
      <c r="I26" s="18"/>
      <c r="J26" s="8"/>
      <c r="K26" s="8"/>
      <c r="L26" s="9"/>
    </row>
    <row r="27" spans="1:13" x14ac:dyDescent="0.25">
      <c r="A27" s="52" t="s">
        <v>24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3"/>
    </row>
    <row r="28" spans="1:13" x14ac:dyDescent="0.25">
      <c r="A28" s="8"/>
      <c r="B28" s="8"/>
      <c r="C28" s="8"/>
      <c r="D28" s="8"/>
      <c r="E28" s="18"/>
      <c r="F28" s="8"/>
      <c r="G28" s="18"/>
      <c r="H28" s="8"/>
      <c r="I28" s="18"/>
      <c r="J28" s="8"/>
      <c r="K28" s="8"/>
      <c r="L28" s="9"/>
    </row>
    <row r="29" spans="1:13" x14ac:dyDescent="0.25">
      <c r="A29" s="8"/>
      <c r="B29" s="61" t="s">
        <v>27</v>
      </c>
      <c r="C29" s="61"/>
      <c r="D29" s="61"/>
      <c r="E29" s="61"/>
      <c r="F29" s="61"/>
      <c r="G29" s="61"/>
      <c r="H29" s="61"/>
      <c r="I29" s="61"/>
      <c r="J29" s="61"/>
      <c r="K29" s="61"/>
      <c r="L29" s="62"/>
    </row>
    <row r="30" spans="1:13" x14ac:dyDescent="0.25">
      <c r="A30" s="8"/>
      <c r="B30" s="8"/>
      <c r="C30" s="8"/>
      <c r="D30" s="8"/>
      <c r="E30" s="18"/>
      <c r="F30" s="8"/>
      <c r="G30" s="18"/>
      <c r="H30" s="8"/>
      <c r="I30" s="18"/>
      <c r="J30" s="8"/>
      <c r="K30" s="8"/>
      <c r="L30" s="9"/>
    </row>
    <row r="31" spans="1:13" x14ac:dyDescent="0.25">
      <c r="A31" s="8"/>
      <c r="B31" s="8" t="s">
        <v>26</v>
      </c>
      <c r="C31" s="8"/>
      <c r="D31" s="8"/>
      <c r="E31" s="18"/>
      <c r="F31" s="8"/>
      <c r="G31" s="18"/>
      <c r="H31" s="8"/>
      <c r="I31" s="18"/>
      <c r="J31" s="8"/>
      <c r="K31" s="8"/>
      <c r="L31" s="9"/>
    </row>
    <row r="32" spans="1:13" ht="53.25" customHeight="1" x14ac:dyDescent="0.25">
      <c r="A32" s="59" t="s">
        <v>25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</row>
    <row r="33" spans="1:13" x14ac:dyDescent="0.25">
      <c r="A33" s="8"/>
      <c r="B33" s="8"/>
      <c r="C33" s="8"/>
      <c r="D33" s="8"/>
      <c r="E33" s="18"/>
      <c r="F33" s="8"/>
      <c r="G33" s="18"/>
      <c r="H33" s="8"/>
      <c r="I33" s="18"/>
      <c r="J33" s="8"/>
      <c r="K33" s="8"/>
      <c r="L33" s="9"/>
    </row>
    <row r="34" spans="1:13" x14ac:dyDescent="0.25">
      <c r="A34" s="8"/>
      <c r="B34" s="8"/>
      <c r="C34" s="8"/>
      <c r="D34" s="8"/>
      <c r="E34" s="18"/>
      <c r="F34" s="8"/>
      <c r="G34" s="18"/>
      <c r="H34" s="8"/>
      <c r="I34" s="18"/>
      <c r="J34" s="8"/>
      <c r="K34" s="8"/>
      <c r="L34" s="9"/>
    </row>
    <row r="35" spans="1:13" x14ac:dyDescent="0.25">
      <c r="A35" s="8"/>
      <c r="B35" s="8"/>
      <c r="C35" s="8"/>
      <c r="D35" s="8"/>
      <c r="E35" s="18"/>
      <c r="F35" s="8"/>
      <c r="G35" s="18"/>
      <c r="H35" s="8"/>
      <c r="I35" s="18"/>
      <c r="J35" s="8"/>
      <c r="K35" s="8"/>
      <c r="L35" s="9"/>
    </row>
    <row r="36" spans="1:13" x14ac:dyDescent="0.25">
      <c r="A36" s="8" t="s">
        <v>23</v>
      </c>
      <c r="B36" s="8"/>
      <c r="C36" s="8"/>
      <c r="D36" s="8"/>
      <c r="E36" s="18"/>
      <c r="F36" s="8"/>
      <c r="G36" s="18"/>
      <c r="H36" s="8"/>
      <c r="I36" s="18"/>
      <c r="J36" s="8"/>
      <c r="K36" s="8"/>
      <c r="L36" s="9"/>
    </row>
    <row r="37" spans="1:13" x14ac:dyDescent="0.25">
      <c r="A37" s="8"/>
      <c r="B37" s="8"/>
      <c r="C37" s="8"/>
      <c r="D37" s="8"/>
      <c r="E37" s="18"/>
      <c r="F37" s="8"/>
      <c r="G37" s="18"/>
      <c r="H37" s="8"/>
      <c r="I37" s="18"/>
      <c r="J37" s="8"/>
      <c r="K37" s="8"/>
      <c r="L37" s="9"/>
    </row>
    <row r="38" spans="1:13" x14ac:dyDescent="0.25">
      <c r="A38" s="8"/>
      <c r="B38" s="8" t="s">
        <v>31</v>
      </c>
      <c r="C38" s="8"/>
      <c r="D38" s="8"/>
      <c r="E38" s="18"/>
      <c r="F38" s="8"/>
      <c r="G38" s="18"/>
      <c r="H38" s="8"/>
      <c r="I38" s="18"/>
      <c r="J38" s="8"/>
      <c r="K38" s="8"/>
      <c r="L38" s="9"/>
    </row>
    <row r="39" spans="1:13" x14ac:dyDescent="0.25">
      <c r="A39" s="52" t="s">
        <v>28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3"/>
    </row>
    <row r="40" spans="1:13" x14ac:dyDescent="0.25">
      <c r="A40" s="57" t="s">
        <v>29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8"/>
    </row>
    <row r="41" spans="1:13" x14ac:dyDescent="0.25">
      <c r="A41" s="52" t="s">
        <v>30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3"/>
    </row>
    <row r="42" spans="1:13" ht="50.25" customHeight="1" x14ac:dyDescent="0.25">
      <c r="A42" s="8"/>
      <c r="B42" s="59" t="s">
        <v>32</v>
      </c>
      <c r="C42" s="59"/>
      <c r="D42" s="59"/>
      <c r="E42" s="59"/>
      <c r="F42" s="59"/>
      <c r="G42" s="59"/>
      <c r="H42" s="59"/>
      <c r="I42" s="59"/>
      <c r="J42" s="59"/>
      <c r="K42" s="59"/>
      <c r="L42" s="60"/>
    </row>
    <row r="43" spans="1:13" s="7" customFormat="1" ht="53.25" customHeight="1" x14ac:dyDescent="0.25">
      <c r="A43" s="59" t="s">
        <v>37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</row>
    <row r="44" spans="1:13" ht="53.25" customHeight="1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</row>
    <row r="45" spans="1:13" x14ac:dyDescent="0.2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</row>
    <row r="46" spans="1:13" x14ac:dyDescent="0.25">
      <c r="A46" s="8"/>
      <c r="B46" s="8"/>
      <c r="C46" s="8"/>
      <c r="D46" s="8"/>
      <c r="E46" s="18"/>
      <c r="F46" s="8"/>
      <c r="G46" s="18"/>
      <c r="H46" s="8"/>
      <c r="I46" s="18"/>
      <c r="J46" s="8"/>
      <c r="K46" s="8"/>
      <c r="L46" s="9"/>
    </row>
    <row r="47" spans="1:13" x14ac:dyDescent="0.25">
      <c r="A47" s="8"/>
      <c r="B47" s="8"/>
      <c r="C47" s="8"/>
      <c r="D47" s="8"/>
      <c r="E47" s="18"/>
      <c r="F47" s="8"/>
      <c r="G47" s="18"/>
      <c r="H47" s="8"/>
      <c r="I47" s="18"/>
      <c r="J47" s="8"/>
      <c r="K47" s="8"/>
      <c r="L47" s="9"/>
    </row>
    <row r="48" spans="1:13" x14ac:dyDescent="0.25">
      <c r="A48" s="10"/>
      <c r="B48" s="10"/>
      <c r="C48" s="10"/>
      <c r="D48" s="10"/>
      <c r="E48" s="19"/>
      <c r="F48" s="10"/>
      <c r="G48" s="19"/>
      <c r="H48" s="10"/>
      <c r="I48" s="19"/>
      <c r="J48" s="10"/>
      <c r="K48" s="10"/>
      <c r="L48" s="10"/>
      <c r="M48" s="1"/>
    </row>
    <row r="49" spans="1:13" ht="15" customHeight="1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1"/>
    </row>
    <row r="50" spans="1:13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1"/>
    </row>
    <row r="51" spans="1:13" ht="15" customHeight="1" x14ac:dyDescent="0.25">
      <c r="B51" s="30"/>
      <c r="F51" s="30"/>
      <c r="H51" s="30"/>
      <c r="J51" s="30"/>
      <c r="M51" s="1"/>
    </row>
    <row r="52" spans="1:13" ht="15" customHeight="1" x14ac:dyDescent="0.25">
      <c r="B52" s="30"/>
      <c r="F52" s="30"/>
      <c r="H52" s="30"/>
      <c r="J52" s="30"/>
      <c r="M52" s="1"/>
    </row>
    <row r="53" spans="1:13" ht="1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1"/>
    </row>
    <row r="54" spans="1:13" x14ac:dyDescent="0.25">
      <c r="A54" s="11"/>
      <c r="B54" s="28"/>
      <c r="C54" s="11"/>
      <c r="D54" s="11"/>
      <c r="E54" s="12"/>
      <c r="F54" s="12"/>
      <c r="G54" s="12"/>
      <c r="H54" s="12"/>
      <c r="I54" s="12"/>
      <c r="J54" s="12"/>
      <c r="K54" s="11"/>
      <c r="L54" s="11"/>
      <c r="M54" s="1"/>
    </row>
  </sheetData>
  <mergeCells count="43">
    <mergeCell ref="A44:L44"/>
    <mergeCell ref="A45:L45"/>
    <mergeCell ref="A49:L50"/>
    <mergeCell ref="A53:L53"/>
    <mergeCell ref="A32:L32"/>
    <mergeCell ref="A39:L39"/>
    <mergeCell ref="A40:L40"/>
    <mergeCell ref="A41:L41"/>
    <mergeCell ref="B42:L42"/>
    <mergeCell ref="A43:L43"/>
    <mergeCell ref="B29:L29"/>
    <mergeCell ref="G10:H10"/>
    <mergeCell ref="I10:J10"/>
    <mergeCell ref="K12:L12"/>
    <mergeCell ref="A13:B13"/>
    <mergeCell ref="A14:B17"/>
    <mergeCell ref="D14:G14"/>
    <mergeCell ref="D15:G15"/>
    <mergeCell ref="I15:L15"/>
    <mergeCell ref="D16:L16"/>
    <mergeCell ref="D17:J17"/>
    <mergeCell ref="K17:L17"/>
    <mergeCell ref="A18:B18"/>
    <mergeCell ref="D18:L18"/>
    <mergeCell ref="A19:L23"/>
    <mergeCell ref="A27:L27"/>
    <mergeCell ref="A7:E7"/>
    <mergeCell ref="F7:L7"/>
    <mergeCell ref="A8:L8"/>
    <mergeCell ref="A9:A11"/>
    <mergeCell ref="B9:B11"/>
    <mergeCell ref="C9:C11"/>
    <mergeCell ref="D9:D11"/>
    <mergeCell ref="E9:J9"/>
    <mergeCell ref="K9:L11"/>
    <mergeCell ref="E10:F10"/>
    <mergeCell ref="A6:E6"/>
    <mergeCell ref="F6:L6"/>
    <mergeCell ref="A1:B1"/>
    <mergeCell ref="A2:B2"/>
    <mergeCell ref="A3:B3"/>
    <mergeCell ref="A4:B4"/>
    <mergeCell ref="A5:L5"/>
  </mergeCells>
  <pageMargins left="0.23622047244094491" right="0.23622047244094491" top="0.74803149606299213" bottom="0.74803149606299213" header="0.31496062992125984" footer="0.31496062992125984"/>
  <pageSetup paperSize="9" scale="76" fitToHeight="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topLeftCell="A4" zoomScale="85" zoomScaleNormal="85" zoomScaleSheetLayoutView="120" zoomScalePageLayoutView="85" workbookViewId="0">
      <selection activeCell="L14" sqref="L14"/>
    </sheetView>
  </sheetViews>
  <sheetFormatPr defaultColWidth="9.140625" defaultRowHeight="15.75" x14ac:dyDescent="0.25"/>
  <cols>
    <col min="1" max="1" width="9.42578125" style="34" customWidth="1"/>
    <col min="2" max="2" width="46.5703125" style="35" customWidth="1"/>
    <col min="3" max="4" width="6.85546875" style="34" customWidth="1"/>
    <col min="5" max="5" width="15.7109375" style="33" bestFit="1" customWidth="1"/>
    <col min="6" max="6" width="16.140625" style="33" customWidth="1"/>
    <col min="7" max="7" width="13.42578125" style="33" bestFit="1" customWidth="1"/>
    <col min="8" max="8" width="15.5703125" style="33" bestFit="1" customWidth="1"/>
    <col min="9" max="9" width="18" style="33" customWidth="1"/>
    <col min="10" max="12" width="15.5703125" style="33" customWidth="1"/>
    <col min="13" max="13" width="12.7109375" style="34" customWidth="1"/>
    <col min="14" max="14" width="9.140625" style="34"/>
    <col min="15" max="15" width="0.28515625" style="34" customWidth="1"/>
    <col min="16" max="16384" width="9.140625" style="34"/>
  </cols>
  <sheetData>
    <row r="1" spans="1:15" ht="27" customHeight="1" x14ac:dyDescent="0.25">
      <c r="A1" s="39"/>
      <c r="B1" s="39"/>
      <c r="C1" s="32"/>
      <c r="D1" s="32"/>
      <c r="E1" s="17"/>
      <c r="F1" s="32"/>
      <c r="G1" s="17"/>
      <c r="H1" s="32"/>
      <c r="I1" s="17"/>
      <c r="J1" s="32"/>
      <c r="K1" s="32"/>
      <c r="L1" s="32"/>
      <c r="M1" s="32"/>
      <c r="N1" s="32"/>
      <c r="O1" s="1"/>
    </row>
    <row r="2" spans="1:15" ht="27" customHeight="1" x14ac:dyDescent="0.25">
      <c r="A2" s="39"/>
      <c r="B2" s="39"/>
      <c r="C2" s="32"/>
      <c r="D2" s="32"/>
      <c r="E2" s="17"/>
      <c r="F2" s="32"/>
      <c r="G2" s="17"/>
      <c r="H2" s="32"/>
      <c r="I2" s="17"/>
      <c r="J2" s="32"/>
      <c r="K2" s="32"/>
      <c r="L2" s="32"/>
      <c r="M2" s="32"/>
      <c r="N2" s="32"/>
      <c r="O2" s="1"/>
    </row>
    <row r="3" spans="1:15" ht="27" customHeight="1" x14ac:dyDescent="0.25">
      <c r="A3" s="39" t="s">
        <v>33</v>
      </c>
      <c r="B3" s="39"/>
      <c r="C3" s="32"/>
      <c r="D3" s="32"/>
      <c r="E3" s="17"/>
      <c r="F3" s="32"/>
      <c r="G3" s="17"/>
      <c r="H3" s="32"/>
      <c r="I3" s="17"/>
      <c r="J3" s="32"/>
      <c r="K3" s="32"/>
      <c r="L3" s="32"/>
      <c r="M3" s="32"/>
      <c r="N3" s="32"/>
      <c r="O3" s="1"/>
    </row>
    <row r="4" spans="1:15" ht="27" customHeight="1" x14ac:dyDescent="0.25">
      <c r="A4" s="39" t="s">
        <v>21</v>
      </c>
      <c r="B4" s="39"/>
      <c r="C4" s="32"/>
      <c r="D4" s="32"/>
      <c r="E4" s="17"/>
      <c r="F4" s="32"/>
      <c r="G4" s="17"/>
      <c r="H4" s="32"/>
      <c r="I4" s="17"/>
      <c r="J4" s="32"/>
      <c r="K4" s="32"/>
      <c r="L4" s="32"/>
      <c r="M4" s="32"/>
      <c r="N4" s="32"/>
      <c r="O4" s="1"/>
    </row>
    <row r="5" spans="1:15" ht="24.75" customHeight="1" x14ac:dyDescent="0.25">
      <c r="A5" s="63" t="s">
        <v>22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5" ht="63.75" customHeight="1" x14ac:dyDescent="0.25">
      <c r="A6" s="42" t="s">
        <v>17</v>
      </c>
      <c r="B6" s="42"/>
      <c r="C6" s="42"/>
      <c r="D6" s="42"/>
      <c r="E6" s="42"/>
      <c r="F6" s="55" t="s">
        <v>41</v>
      </c>
      <c r="G6" s="55"/>
      <c r="H6" s="55"/>
      <c r="I6" s="55"/>
      <c r="J6" s="55"/>
      <c r="K6" s="55"/>
      <c r="L6" s="55"/>
      <c r="M6" s="55"/>
      <c r="N6" s="55"/>
    </row>
    <row r="7" spans="1:15" ht="49.5" customHeight="1" x14ac:dyDescent="0.25">
      <c r="A7" s="55" t="s">
        <v>11</v>
      </c>
      <c r="B7" s="55"/>
      <c r="C7" s="55"/>
      <c r="D7" s="55"/>
      <c r="E7" s="55"/>
      <c r="F7" s="55" t="s">
        <v>15</v>
      </c>
      <c r="G7" s="55"/>
      <c r="H7" s="55"/>
      <c r="I7" s="55"/>
      <c r="J7" s="55"/>
      <c r="K7" s="55"/>
      <c r="L7" s="55"/>
      <c r="M7" s="55"/>
      <c r="N7" s="55"/>
    </row>
    <row r="8" spans="1:15" ht="15" customHeight="1" x14ac:dyDescent="0.25">
      <c r="A8" s="55" t="s">
        <v>12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15" ht="15" customHeight="1" x14ac:dyDescent="0.25">
      <c r="A9" s="42" t="s">
        <v>0</v>
      </c>
      <c r="B9" s="55" t="s">
        <v>1</v>
      </c>
      <c r="C9" s="55" t="s">
        <v>10</v>
      </c>
      <c r="D9" s="55" t="s">
        <v>9</v>
      </c>
      <c r="E9" s="64" t="s">
        <v>4</v>
      </c>
      <c r="F9" s="65"/>
      <c r="G9" s="65"/>
      <c r="H9" s="65"/>
      <c r="I9" s="65"/>
      <c r="J9" s="65"/>
      <c r="K9" s="66"/>
      <c r="L9" s="67"/>
      <c r="M9" s="55" t="s">
        <v>16</v>
      </c>
      <c r="N9" s="55"/>
    </row>
    <row r="10" spans="1:15" ht="45" customHeight="1" x14ac:dyDescent="0.25">
      <c r="A10" s="42"/>
      <c r="B10" s="55"/>
      <c r="C10" s="55"/>
      <c r="D10" s="55"/>
      <c r="E10" s="56" t="s">
        <v>42</v>
      </c>
      <c r="F10" s="56"/>
      <c r="G10" s="56" t="s">
        <v>43</v>
      </c>
      <c r="H10" s="56"/>
      <c r="I10" s="56" t="s">
        <v>44</v>
      </c>
      <c r="J10" s="56"/>
      <c r="K10" s="56" t="s">
        <v>45</v>
      </c>
      <c r="L10" s="56"/>
      <c r="M10" s="55"/>
      <c r="N10" s="55"/>
    </row>
    <row r="11" spans="1:15" ht="48" thickBot="1" x14ac:dyDescent="0.3">
      <c r="A11" s="42"/>
      <c r="B11" s="55"/>
      <c r="C11" s="55"/>
      <c r="D11" s="55"/>
      <c r="E11" s="23" t="s">
        <v>2</v>
      </c>
      <c r="F11" s="23" t="s">
        <v>3</v>
      </c>
      <c r="G11" s="23" t="s">
        <v>2</v>
      </c>
      <c r="H11" s="23" t="s">
        <v>3</v>
      </c>
      <c r="I11" s="23" t="s">
        <v>2</v>
      </c>
      <c r="J11" s="2" t="s">
        <v>3</v>
      </c>
      <c r="K11" s="2"/>
      <c r="L11" s="2"/>
      <c r="M11" s="55"/>
      <c r="N11" s="55"/>
    </row>
    <row r="12" spans="1:15" ht="144.75" customHeight="1" thickBot="1" x14ac:dyDescent="0.3">
      <c r="A12" s="34">
        <f>ROW(A12)-11</f>
        <v>1</v>
      </c>
      <c r="B12" s="36" t="s">
        <v>41</v>
      </c>
      <c r="C12" s="20" t="s">
        <v>46</v>
      </c>
      <c r="D12" s="21">
        <v>25</v>
      </c>
      <c r="E12" s="27">
        <v>7760</v>
      </c>
      <c r="F12" s="2">
        <v>194000</v>
      </c>
      <c r="G12" s="25">
        <v>10880</v>
      </c>
      <c r="H12" s="2">
        <f>G12*D12</f>
        <v>272000</v>
      </c>
      <c r="I12" s="25">
        <v>13200</v>
      </c>
      <c r="J12" s="22">
        <f>I12*D12</f>
        <v>330000</v>
      </c>
      <c r="K12" s="23">
        <v>15440</v>
      </c>
      <c r="L12" s="23">
        <f>K12*D12</f>
        <v>386000</v>
      </c>
      <c r="M12" s="48">
        <f>AVERAGE(F13,H13,J13)</f>
        <v>265333.33333333331</v>
      </c>
      <c r="N12" s="49"/>
    </row>
    <row r="13" spans="1:15" x14ac:dyDescent="0.25">
      <c r="A13" s="42" t="s">
        <v>5</v>
      </c>
      <c r="B13" s="42"/>
      <c r="E13" s="24"/>
      <c r="F13" s="24">
        <f>SUM(F12:F12)</f>
        <v>194000</v>
      </c>
      <c r="G13" s="24"/>
      <c r="H13" s="24">
        <f>SUM(H12:H12)</f>
        <v>272000</v>
      </c>
      <c r="I13" s="24"/>
      <c r="J13" s="33">
        <f>SUM(J12:J12)</f>
        <v>330000</v>
      </c>
      <c r="K13" s="38"/>
      <c r="L13" s="33">
        <f>SUM(L12:L12)</f>
        <v>386000</v>
      </c>
      <c r="M13" s="3"/>
      <c r="N13" s="4"/>
    </row>
    <row r="14" spans="1:15" x14ac:dyDescent="0.25">
      <c r="A14" s="42" t="s">
        <v>18</v>
      </c>
      <c r="B14" s="42"/>
      <c r="D14" s="46" t="s">
        <v>20</v>
      </c>
      <c r="E14" s="47"/>
      <c r="F14" s="47"/>
      <c r="G14" s="47"/>
      <c r="H14" s="33">
        <f>STDEV(F13,H13,J13)</f>
        <v>68244.657910589071</v>
      </c>
      <c r="M14" s="5"/>
      <c r="N14" s="5"/>
    </row>
    <row r="15" spans="1:15" x14ac:dyDescent="0.25">
      <c r="A15" s="42"/>
      <c r="B15" s="42"/>
      <c r="D15" s="42" t="s">
        <v>7</v>
      </c>
      <c r="E15" s="42"/>
      <c r="F15" s="42"/>
      <c r="G15" s="42"/>
      <c r="H15" s="6">
        <f>H14/M12</f>
        <v>0.25720348458764725</v>
      </c>
      <c r="I15" s="44" t="s">
        <v>8</v>
      </c>
      <c r="J15" s="44"/>
      <c r="K15" s="44"/>
      <c r="L15" s="44"/>
      <c r="M15" s="44"/>
      <c r="N15" s="44"/>
    </row>
    <row r="16" spans="1:15" x14ac:dyDescent="0.25">
      <c r="A16" s="42"/>
      <c r="B16" s="42"/>
      <c r="D16" s="42" t="s">
        <v>6</v>
      </c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1:15" x14ac:dyDescent="0.25">
      <c r="A17" s="42"/>
      <c r="B17" s="42"/>
      <c r="D17" s="42" t="s">
        <v>13</v>
      </c>
      <c r="E17" s="42"/>
      <c r="F17" s="42"/>
      <c r="G17" s="42"/>
      <c r="H17" s="42"/>
      <c r="I17" s="42"/>
      <c r="J17" s="42"/>
      <c r="K17" s="34"/>
      <c r="L17" s="34"/>
      <c r="M17" s="45">
        <f>MIN(F13,H13,J13)</f>
        <v>194000</v>
      </c>
      <c r="N17" s="45"/>
    </row>
    <row r="18" spans="1:15" x14ac:dyDescent="0.25">
      <c r="A18" s="42" t="s">
        <v>19</v>
      </c>
      <c r="B18" s="42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</row>
    <row r="19" spans="1:15" ht="15" customHeight="1" x14ac:dyDescent="0.25">
      <c r="A19" s="54" t="s">
        <v>14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1"/>
    </row>
    <row r="20" spans="1:15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1"/>
    </row>
    <row r="21" spans="1:15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1"/>
    </row>
    <row r="22" spans="1:15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1"/>
    </row>
    <row r="23" spans="1:15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1"/>
    </row>
    <row r="24" spans="1:15" ht="15.75" customHeight="1" x14ac:dyDescent="0.25">
      <c r="A24" s="7"/>
      <c r="B24" s="8"/>
      <c r="C24" s="8"/>
      <c r="D24" s="8"/>
      <c r="E24" s="18"/>
      <c r="F24" s="8"/>
      <c r="G24" s="18"/>
      <c r="H24" s="8"/>
      <c r="I24" s="18"/>
      <c r="J24" s="8"/>
      <c r="K24" s="8"/>
      <c r="L24" s="8"/>
      <c r="M24" s="8"/>
      <c r="N24" s="9"/>
    </row>
    <row r="25" spans="1:15" x14ac:dyDescent="0.25">
      <c r="A25" s="8"/>
      <c r="B25" s="8"/>
      <c r="C25" s="8"/>
      <c r="D25" s="8"/>
      <c r="E25" s="18"/>
      <c r="F25" s="8"/>
      <c r="G25" s="18"/>
      <c r="H25" s="8"/>
      <c r="I25" s="18"/>
      <c r="J25" s="8"/>
      <c r="K25" s="8"/>
      <c r="L25" s="8"/>
      <c r="M25" s="8"/>
      <c r="N25" s="9"/>
    </row>
    <row r="26" spans="1:15" x14ac:dyDescent="0.25">
      <c r="A26" s="8" t="s">
        <v>23</v>
      </c>
      <c r="B26" s="8"/>
      <c r="C26" s="8"/>
      <c r="D26" s="8"/>
      <c r="E26" s="18"/>
      <c r="F26" s="8"/>
      <c r="G26" s="18"/>
      <c r="H26" s="8"/>
      <c r="I26" s="18"/>
      <c r="J26" s="8"/>
      <c r="K26" s="8"/>
      <c r="L26" s="8"/>
      <c r="M26" s="8"/>
      <c r="N26" s="9"/>
    </row>
    <row r="27" spans="1:15" x14ac:dyDescent="0.25">
      <c r="A27" s="52" t="s">
        <v>24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3"/>
    </row>
    <row r="28" spans="1:15" x14ac:dyDescent="0.25">
      <c r="A28" s="8"/>
      <c r="B28" s="8"/>
      <c r="C28" s="8"/>
      <c r="D28" s="8"/>
      <c r="E28" s="18"/>
      <c r="F28" s="8"/>
      <c r="G28" s="18"/>
      <c r="H28" s="8"/>
      <c r="I28" s="18"/>
      <c r="J28" s="8"/>
      <c r="K28" s="8"/>
      <c r="L28" s="8"/>
      <c r="M28" s="8"/>
      <c r="N28" s="9"/>
    </row>
    <row r="29" spans="1:15" x14ac:dyDescent="0.25">
      <c r="A29" s="8"/>
      <c r="B29" s="61" t="s">
        <v>27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2"/>
    </row>
    <row r="30" spans="1:15" x14ac:dyDescent="0.25">
      <c r="A30" s="8"/>
      <c r="B30" s="8"/>
      <c r="C30" s="8"/>
      <c r="D30" s="8"/>
      <c r="E30" s="18"/>
      <c r="F30" s="8"/>
      <c r="G30" s="18"/>
      <c r="H30" s="8"/>
      <c r="I30" s="18"/>
      <c r="J30" s="8"/>
      <c r="K30" s="8"/>
      <c r="L30" s="8"/>
      <c r="M30" s="8"/>
      <c r="N30" s="9"/>
    </row>
    <row r="31" spans="1:15" x14ac:dyDescent="0.25">
      <c r="A31" s="8"/>
      <c r="B31" s="8" t="s">
        <v>26</v>
      </c>
      <c r="C31" s="8"/>
      <c r="D31" s="8"/>
      <c r="E31" s="18"/>
      <c r="F31" s="8"/>
      <c r="G31" s="18"/>
      <c r="H31" s="8"/>
      <c r="I31" s="18"/>
      <c r="J31" s="8"/>
      <c r="K31" s="8"/>
      <c r="L31" s="8"/>
      <c r="M31" s="8"/>
      <c r="N31" s="9"/>
    </row>
    <row r="32" spans="1:15" ht="53.25" customHeight="1" x14ac:dyDescent="0.25">
      <c r="A32" s="59" t="s">
        <v>25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60"/>
    </row>
    <row r="33" spans="1:15" x14ac:dyDescent="0.25">
      <c r="A33" s="8"/>
      <c r="B33" s="8"/>
      <c r="C33" s="8"/>
      <c r="D33" s="8"/>
      <c r="E33" s="18"/>
      <c r="F33" s="8"/>
      <c r="G33" s="18"/>
      <c r="H33" s="8"/>
      <c r="I33" s="18"/>
      <c r="J33" s="8"/>
      <c r="K33" s="8"/>
      <c r="L33" s="8"/>
      <c r="M33" s="8"/>
      <c r="N33" s="9"/>
    </row>
    <row r="34" spans="1:15" x14ac:dyDescent="0.25">
      <c r="A34" s="8"/>
      <c r="B34" s="8"/>
      <c r="C34" s="8"/>
      <c r="D34" s="8"/>
      <c r="E34" s="18"/>
      <c r="F34" s="8"/>
      <c r="G34" s="18"/>
      <c r="H34" s="8"/>
      <c r="I34" s="18"/>
      <c r="J34" s="8"/>
      <c r="K34" s="8"/>
      <c r="L34" s="8"/>
      <c r="M34" s="8"/>
      <c r="N34" s="9"/>
    </row>
    <row r="35" spans="1:15" x14ac:dyDescent="0.25">
      <c r="A35" s="8"/>
      <c r="B35" s="8"/>
      <c r="C35" s="8"/>
      <c r="D35" s="8"/>
      <c r="E35" s="18"/>
      <c r="F35" s="8"/>
      <c r="G35" s="18"/>
      <c r="H35" s="8"/>
      <c r="I35" s="18"/>
      <c r="J35" s="8"/>
      <c r="K35" s="8"/>
      <c r="L35" s="8"/>
      <c r="M35" s="8"/>
      <c r="N35" s="9"/>
    </row>
    <row r="36" spans="1:15" x14ac:dyDescent="0.25">
      <c r="A36" s="8" t="s">
        <v>23</v>
      </c>
      <c r="B36" s="8"/>
      <c r="C36" s="8"/>
      <c r="D36" s="8"/>
      <c r="E36" s="18"/>
      <c r="F36" s="8"/>
      <c r="G36" s="18"/>
      <c r="H36" s="8"/>
      <c r="I36" s="18"/>
      <c r="J36" s="8"/>
      <c r="K36" s="8"/>
      <c r="L36" s="8"/>
      <c r="M36" s="8"/>
      <c r="N36" s="9"/>
    </row>
    <row r="37" spans="1:15" x14ac:dyDescent="0.25">
      <c r="A37" s="8"/>
      <c r="B37" s="8"/>
      <c r="C37" s="8"/>
      <c r="D37" s="8"/>
      <c r="E37" s="18"/>
      <c r="F37" s="8"/>
      <c r="G37" s="18"/>
      <c r="H37" s="8"/>
      <c r="I37" s="18"/>
      <c r="J37" s="8"/>
      <c r="K37" s="8"/>
      <c r="L37" s="8"/>
      <c r="M37" s="8"/>
      <c r="N37" s="9"/>
    </row>
    <row r="38" spans="1:15" x14ac:dyDescent="0.25">
      <c r="A38" s="8"/>
      <c r="B38" s="8" t="s">
        <v>31</v>
      </c>
      <c r="C38" s="8"/>
      <c r="D38" s="8"/>
      <c r="E38" s="18"/>
      <c r="F38" s="8"/>
      <c r="G38" s="18"/>
      <c r="H38" s="8"/>
      <c r="I38" s="18"/>
      <c r="J38" s="8"/>
      <c r="K38" s="8"/>
      <c r="L38" s="8"/>
      <c r="M38" s="8"/>
      <c r="N38" s="9"/>
    </row>
    <row r="39" spans="1:15" x14ac:dyDescent="0.25">
      <c r="A39" s="52" t="s">
        <v>28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3"/>
    </row>
    <row r="40" spans="1:15" x14ac:dyDescent="0.25">
      <c r="A40" s="57" t="s">
        <v>29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8"/>
    </row>
    <row r="41" spans="1:15" x14ac:dyDescent="0.25">
      <c r="A41" s="52" t="s">
        <v>30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3"/>
    </row>
    <row r="42" spans="1:15" ht="50.25" customHeight="1" x14ac:dyDescent="0.25">
      <c r="A42" s="8"/>
      <c r="B42" s="59" t="s">
        <v>32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60"/>
    </row>
    <row r="43" spans="1:15" s="7" customFormat="1" ht="53.25" customHeight="1" x14ac:dyDescent="0.25">
      <c r="A43" s="59" t="s">
        <v>37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</row>
    <row r="44" spans="1:15" ht="53.25" customHeight="1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</row>
    <row r="45" spans="1:15" x14ac:dyDescent="0.2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</row>
    <row r="46" spans="1:15" x14ac:dyDescent="0.25">
      <c r="A46" s="8"/>
      <c r="B46" s="8"/>
      <c r="C46" s="8"/>
      <c r="D46" s="8"/>
      <c r="E46" s="18"/>
      <c r="F46" s="8"/>
      <c r="G46" s="18"/>
      <c r="H46" s="8"/>
      <c r="I46" s="18"/>
      <c r="J46" s="8"/>
      <c r="K46" s="8"/>
      <c r="L46" s="8"/>
      <c r="M46" s="8"/>
      <c r="N46" s="9"/>
    </row>
    <row r="47" spans="1:15" x14ac:dyDescent="0.25">
      <c r="A47" s="8"/>
      <c r="B47" s="8"/>
      <c r="C47" s="8"/>
      <c r="D47" s="8"/>
      <c r="E47" s="18"/>
      <c r="F47" s="8"/>
      <c r="G47" s="18"/>
      <c r="H47" s="8"/>
      <c r="I47" s="18"/>
      <c r="J47" s="8"/>
      <c r="K47" s="8"/>
      <c r="L47" s="8"/>
      <c r="M47" s="8"/>
      <c r="N47" s="9"/>
    </row>
    <row r="48" spans="1:15" x14ac:dyDescent="0.25">
      <c r="A48" s="10"/>
      <c r="B48" s="10"/>
      <c r="C48" s="10"/>
      <c r="D48" s="10"/>
      <c r="E48" s="19"/>
      <c r="F48" s="10"/>
      <c r="G48" s="19"/>
      <c r="H48" s="10"/>
      <c r="I48" s="19"/>
      <c r="J48" s="10"/>
      <c r="K48" s="10"/>
      <c r="L48" s="10"/>
      <c r="M48" s="10"/>
      <c r="N48" s="10"/>
      <c r="O48" s="1"/>
    </row>
    <row r="49" spans="1:15" ht="15" customHeight="1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1"/>
    </row>
    <row r="50" spans="1:15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1"/>
    </row>
    <row r="51" spans="1:15" ht="15" customHeight="1" x14ac:dyDescent="0.25">
      <c r="B51" s="34"/>
      <c r="F51" s="34"/>
      <c r="H51" s="34"/>
      <c r="J51" s="34"/>
      <c r="K51" s="34"/>
      <c r="L51" s="34"/>
      <c r="O51" s="1"/>
    </row>
    <row r="52" spans="1:15" ht="15" customHeight="1" x14ac:dyDescent="0.25">
      <c r="B52" s="34"/>
      <c r="F52" s="34"/>
      <c r="H52" s="34"/>
      <c r="J52" s="34"/>
      <c r="K52" s="34"/>
      <c r="L52" s="34"/>
      <c r="O52" s="1"/>
    </row>
    <row r="53" spans="1:15" ht="1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1"/>
    </row>
    <row r="54" spans="1:15" x14ac:dyDescent="0.25">
      <c r="A54" s="11"/>
      <c r="B54" s="32"/>
      <c r="C54" s="11"/>
      <c r="D54" s="11"/>
      <c r="E54" s="12"/>
      <c r="F54" s="12"/>
      <c r="G54" s="12"/>
      <c r="H54" s="12"/>
      <c r="I54" s="12"/>
      <c r="J54" s="12"/>
      <c r="K54" s="12"/>
      <c r="L54" s="12"/>
      <c r="M54" s="11"/>
      <c r="N54" s="11"/>
      <c r="O54" s="1"/>
    </row>
  </sheetData>
  <mergeCells count="44">
    <mergeCell ref="A6:E6"/>
    <mergeCell ref="F6:N6"/>
    <mergeCell ref="A1:B1"/>
    <mergeCell ref="A2:B2"/>
    <mergeCell ref="A3:B3"/>
    <mergeCell ref="A4:B4"/>
    <mergeCell ref="A5:N5"/>
    <mergeCell ref="A7:E7"/>
    <mergeCell ref="F7:N7"/>
    <mergeCell ref="A8:N8"/>
    <mergeCell ref="A9:A11"/>
    <mergeCell ref="B9:B11"/>
    <mergeCell ref="C9:C11"/>
    <mergeCell ref="D9:D11"/>
    <mergeCell ref="M9:N11"/>
    <mergeCell ref="E10:F10"/>
    <mergeCell ref="E9:L9"/>
    <mergeCell ref="A32:N32"/>
    <mergeCell ref="A39:N39"/>
    <mergeCell ref="A40:N40"/>
    <mergeCell ref="A41:N41"/>
    <mergeCell ref="M17:N17"/>
    <mergeCell ref="A18:B18"/>
    <mergeCell ref="D18:N18"/>
    <mergeCell ref="A19:N23"/>
    <mergeCell ref="A27:N27"/>
    <mergeCell ref="B29:N29"/>
    <mergeCell ref="G10:H10"/>
    <mergeCell ref="I10:J10"/>
    <mergeCell ref="M12:N12"/>
    <mergeCell ref="A13:B13"/>
    <mergeCell ref="A14:B17"/>
    <mergeCell ref="A44:N44"/>
    <mergeCell ref="A45:N45"/>
    <mergeCell ref="A49:N50"/>
    <mergeCell ref="A53:N53"/>
    <mergeCell ref="K10:L10"/>
    <mergeCell ref="B42:N42"/>
    <mergeCell ref="A43:N43"/>
    <mergeCell ref="D14:G14"/>
    <mergeCell ref="D15:G15"/>
    <mergeCell ref="I15:N15"/>
    <mergeCell ref="D16:N16"/>
    <mergeCell ref="D17:J17"/>
  </mergeCells>
  <pageMargins left="0.23622047244094491" right="0.23622047244094491" top="0.74803149606299213" bottom="0.74803149606299213" header="0.31496062992125984" footer="0.31496062992125984"/>
  <pageSetup paperSize="9" scale="76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Лист1</vt:lpstr>
      <vt:lpstr>Лист1 (2)</vt:lpstr>
      <vt:lpstr>Лист1 (3)</vt:lpstr>
      <vt:lpstr>Лист1 (4)</vt:lpstr>
      <vt:lpstr>Лист1!Область_печати</vt:lpstr>
      <vt:lpstr>'Лист1 (2)'!Область_печати</vt:lpstr>
      <vt:lpstr>'Лист1 (3)'!Область_печати</vt:lpstr>
      <vt:lpstr>'Лист1 (4)'!Область_печати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Кравченко Павел Николаевич</dc:creator>
  <cp:lastModifiedBy>Осипова Виктория Викторовна</cp:lastModifiedBy>
  <cp:lastPrinted>2026-05-22T08:35:51Z</cp:lastPrinted>
  <dcterms:created xsi:type="dcterms:W3CDTF">2016-08-29T12:48:39Z</dcterms:created>
  <dcterms:modified xsi:type="dcterms:W3CDTF">2026-05-22T08:38:43Z</dcterms:modified>
</cp:coreProperties>
</file>