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295"/>
  </bookViews>
  <sheets>
    <sheet name="обоснование" sheetId="2" r:id="rId1"/>
    <sheet name="Лист1" sheetId="3" r:id="rId2"/>
  </sheets>
  <definedNames>
    <definedName name="_xlnm.Print_Area" localSheetId="0">обоснование!$A$1:$N$14</definedName>
  </definedNames>
  <calcPr calcId="162913"/>
</workbook>
</file>

<file path=xl/calcChain.xml><?xml version="1.0" encoding="utf-8"?>
<calcChain xmlns="http://schemas.openxmlformats.org/spreadsheetml/2006/main">
  <c r="H9" i="2" l="1"/>
  <c r="K9" i="2" s="1"/>
  <c r="L9" i="2" s="1"/>
  <c r="M9" i="2" s="1"/>
  <c r="N9" i="2" s="1"/>
  <c r="I9" i="2" l="1"/>
  <c r="J9" i="2" s="1"/>
  <c r="N10" i="2" l="1"/>
  <c r="F3" i="2" s="1"/>
</calcChain>
</file>

<file path=xl/sharedStrings.xml><?xml version="1.0" encoding="utf-8"?>
<sst xmlns="http://schemas.openxmlformats.org/spreadsheetml/2006/main" count="28" uniqueCount="28">
  <si>
    <t>№ п/п</t>
  </si>
  <si>
    <t xml:space="preserve"> 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</si>
  <si>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</si>
  <si>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</si>
  <si>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</si>
  <si>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</si>
  <si>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</si>
  <si>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</si>
  <si>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</si>
  <si>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</si>
  <si>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</si>
  <si>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</si>
  <si>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</si>
  <si>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</si>
  <si>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</si>
  <si>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</si>
  <si>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</si>
  <si>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t>шт</t>
  </si>
  <si>
    <t>Работник контрактной службы:                                                                                                   
ведущий специалист отдела договорной и учебно-методической работы                                                            
________________/ Коренев А.О. /                                                                                        
(подпись/расшифровка подписи)</t>
  </si>
  <si>
    <t xml:space="preserve">Обоснование начальной (максимальной) цены контракта по закупке колбы круглодонной с тремя горловинами (тип КГУ-3) </t>
  </si>
  <si>
    <t>Дата подготовки обоснования НМЦК: 10.07.2026</t>
  </si>
  <si>
    <t xml:space="preserve">Колба круглодонная с тремя горловинами (тип КГУ-3) </t>
  </si>
  <si>
    <r>
      <t xml:space="preserve">Среднее квадратичное отклонение определяется по формуле: 
</t>
    </r>
    <r>
      <rPr>
        <sz val="12"/>
        <rFont val="Times New Roman"/>
        <family val="1"/>
        <charset val="204"/>
      </rPr>
      <t xml:space="preserve"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
</t>
    </r>
    <r>
      <rPr>
        <b/>
        <sz val="12"/>
        <rFont val="Times New Roman"/>
        <family val="1"/>
        <charset val="204"/>
      </rPr>
      <t xml:space="preserve">
</t>
    </r>
  </si>
  <si>
    <r>
      <t xml:space="preserve">Коэффициент вариации цен V (%) </t>
    </r>
    <r>
      <rPr>
        <i/>
        <sz val="12"/>
        <rFont val="Times New Roman"/>
        <family val="1"/>
        <charset val="204"/>
      </rPr>
      <t xml:space="preserve">(не должен превышать 33%) </t>
    </r>
    <r>
      <rPr>
        <b/>
        <sz val="12"/>
        <rFont val="Times New Roman"/>
        <family val="1"/>
        <charset val="204"/>
      </rPr>
      <t xml:space="preserve">определяется по формуле:
 </t>
    </r>
    <r>
      <rPr>
        <sz val="12"/>
        <rFont val="Times New Roman"/>
        <family val="1"/>
        <charset val="204"/>
      </rPr>
      <t xml:space="preserve">где:
V - коэффициент вариации; σ- среднее квадратичное отклонение; 
&lt;ц&gt; - средняя арифметическая величина цены единицы товара, работы, услуги
</t>
    </r>
    <r>
      <rPr>
        <i/>
        <sz val="12"/>
        <rFont val="Times New Roman"/>
        <family val="1"/>
        <charset val="204"/>
      </rPr>
      <t xml:space="preserve">
</t>
    </r>
  </si>
  <si>
    <r>
      <rPr>
        <b/>
        <sz val="12"/>
        <rFont val="Times New Roman"/>
        <family val="1"/>
        <charset val="204"/>
      </rPr>
      <t xml:space="preserve">Расчет Н(М)ЦК по формуле:
</t>
    </r>
    <r>
      <rPr>
        <sz val="12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</si>
  <si>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t xml:space="preserve">Цена единицы продукции, указанная в источнике №1, (руб.), № 9910 от 07.07.2026                                                                                   </t>
  </si>
  <si>
    <t>Цена единицы продукции, указанная в источнике №2, (руб.), № 321 от 09.07.2026</t>
  </si>
  <si>
    <t xml:space="preserve">Цена единицы продукции, указанная в источнике №3, (руб.), № 283 от 09.07.2026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</si>
</sst>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12</xdr:row>
      <xdr:rowOff>91440</xdr:rowOff>
    </xdr:from>
    <xdr:ext cx="65" cy="172227"/>
    <xdr:sp macro="" textlink="">
      <xdr:nvSpPr>
        <xdr:cNvPr id="2" name="TextBox 1"/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7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5542</xdr:colOff>
      <xdr:row>7</xdr:row>
      <xdr:rowOff>1068541</xdr:rowOff>
    </xdr:from>
    <xdr:to>
      <xdr:col>8</xdr:col>
      <xdr:colOff>1560022</xdr:colOff>
      <xdr:row>7</xdr:row>
      <xdr:rowOff>1686791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9724" y="4341677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70658</xdr:colOff>
      <xdr:row>7</xdr:row>
      <xdr:rowOff>1627216</xdr:rowOff>
    </xdr:from>
    <xdr:to>
      <xdr:col>9</xdr:col>
      <xdr:colOff>1015538</xdr:colOff>
      <xdr:row>7</xdr:row>
      <xdr:rowOff>1977736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5431" y="4900352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="110" zoomScaleNormal="110" zoomScaleSheetLayoutView="93" workbookViewId="0">
      <selection activeCell="O9" sqref="O9"/>
    </sheetView>
  </sheetViews>
  <sheetFormatPr defaultColWidth="3.140625" defaultRowHeight="12.75" x14ac:dyDescent="0.25"/>
  <cols>
    <col min="1" max="1" width="7.28515625" style="1" customWidth="1"/>
    <col min="2" max="2" width="25.28515625" style="1" customWidth="1"/>
    <col min="3" max="3" width="14.5703125" style="9" customWidth="1"/>
    <col min="4" max="4" width="14.140625" style="10" customWidth="1"/>
    <col min="5" max="7" width="15.140625" style="9" customWidth="1"/>
    <col min="8" max="8" width="15.7109375" style="9" customWidth="1"/>
    <col min="9" max="9" width="24.140625" style="9" customWidth="1"/>
    <col min="10" max="10" width="16.140625" style="9" customWidth="1"/>
    <col min="11" max="11" width="28.28515625" style="1" customWidth="1"/>
    <col min="12" max="12" width="21.42578125" style="1" customWidth="1"/>
    <col min="13" max="13" width="20.7109375" style="1" customWidth="1"/>
    <col min="14" max="14" width="24.28515625" style="1" customWidth="1"/>
    <col min="15" max="15" width="37.5703125" style="1" customWidth="1"/>
    <col min="16" max="16" width="14.28515625" style="2" customWidth="1"/>
    <col min="17" max="18" width="9.140625" style="2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8" ht="34.15" customHeight="1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5"/>
    </row>
    <row r="2" spans="1:18" ht="61.9" customHeight="1" x14ac:dyDescent="0.25">
      <c r="A2" s="30" t="s">
        <v>5</v>
      </c>
      <c r="B2" s="30"/>
      <c r="C2" s="30"/>
      <c r="D2" s="30"/>
      <c r="E2" s="30"/>
      <c r="F2" s="30" t="s">
        <v>7</v>
      </c>
      <c r="G2" s="30"/>
      <c r="H2" s="30"/>
      <c r="I2" s="30"/>
      <c r="J2" s="30"/>
      <c r="K2" s="30"/>
      <c r="L2" s="30"/>
      <c r="M2" s="30"/>
      <c r="N2" s="30"/>
      <c r="O2" s="4"/>
    </row>
    <row r="3" spans="1:18" ht="19.149999999999999" customHeight="1" x14ac:dyDescent="0.25">
      <c r="A3" s="30" t="s">
        <v>6</v>
      </c>
      <c r="B3" s="30"/>
      <c r="C3" s="30"/>
      <c r="D3" s="30"/>
      <c r="E3" s="30"/>
      <c r="F3" s="31">
        <f>N10</f>
        <v>32818.400000000001</v>
      </c>
      <c r="G3" s="30"/>
      <c r="H3" s="30"/>
      <c r="I3" s="30"/>
      <c r="J3" s="30"/>
      <c r="K3" s="30"/>
      <c r="L3" s="30"/>
      <c r="M3" s="30"/>
      <c r="N3" s="30"/>
      <c r="O3" s="4"/>
    </row>
    <row r="4" spans="1:18" ht="23.45" customHeight="1" x14ac:dyDescent="0.25">
      <c r="A4" s="35" t="s">
        <v>20</v>
      </c>
      <c r="B4" s="35"/>
      <c r="C4" s="35"/>
      <c r="D4" s="35"/>
      <c r="E4" s="35"/>
      <c r="F4" s="29"/>
      <c r="G4" s="29"/>
      <c r="H4" s="29"/>
      <c r="I4" s="29"/>
      <c r="J4" s="29"/>
      <c r="K4" s="29"/>
      <c r="L4" s="29"/>
      <c r="M4" s="29"/>
      <c r="N4" s="29"/>
      <c r="O4" s="5"/>
    </row>
    <row r="5" spans="1:18" ht="68.45" customHeight="1" x14ac:dyDescent="0.25">
      <c r="A5" s="39" t="s">
        <v>18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"/>
    </row>
    <row r="6" spans="1:18" ht="25.15" customHeight="1" x14ac:dyDescent="0.25">
      <c r="A6" s="40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6"/>
      <c r="P6" s="3"/>
      <c r="Q6" s="3"/>
    </row>
    <row r="7" spans="1:18" ht="27.6" customHeight="1" x14ac:dyDescent="0.25">
      <c r="A7" s="40" t="s">
        <v>0</v>
      </c>
      <c r="B7" s="40" t="s">
        <v>2</v>
      </c>
      <c r="C7" s="40" t="s">
        <v>10</v>
      </c>
      <c r="D7" s="42" t="s">
        <v>12</v>
      </c>
      <c r="E7" s="32" t="s">
        <v>3</v>
      </c>
      <c r="F7" s="32"/>
      <c r="G7" s="32"/>
      <c r="H7" s="33" t="s">
        <v>8</v>
      </c>
      <c r="I7" s="33"/>
      <c r="J7" s="33"/>
      <c r="K7" s="36" t="s">
        <v>9</v>
      </c>
      <c r="L7" s="37"/>
      <c r="M7" s="37"/>
      <c r="N7" s="38"/>
      <c r="O7" s="7"/>
    </row>
    <row r="8" spans="1:18" ht="301.5" customHeight="1" x14ac:dyDescent="0.25">
      <c r="A8" s="40"/>
      <c r="B8" s="32"/>
      <c r="C8" s="40"/>
      <c r="D8" s="43"/>
      <c r="E8" s="24" t="s">
        <v>25</v>
      </c>
      <c r="F8" s="44" t="s">
        <v>26</v>
      </c>
      <c r="G8" s="44" t="s">
        <v>27</v>
      </c>
      <c r="H8" s="15" t="s">
        <v>11</v>
      </c>
      <c r="I8" s="16" t="s">
        <v>22</v>
      </c>
      <c r="J8" s="16" t="s">
        <v>23</v>
      </c>
      <c r="K8" s="17" t="s">
        <v>24</v>
      </c>
      <c r="L8" s="14" t="s">
        <v>4</v>
      </c>
      <c r="M8" s="14" t="s">
        <v>14</v>
      </c>
      <c r="N8" s="14" t="s">
        <v>15</v>
      </c>
      <c r="O8" s="8"/>
      <c r="P8" s="2" t="s">
        <v>1</v>
      </c>
    </row>
    <row r="9" spans="1:18" s="9" customFormat="1" ht="101.25" customHeight="1" x14ac:dyDescent="0.25">
      <c r="A9" s="18">
        <v>1</v>
      </c>
      <c r="B9" s="19" t="s">
        <v>21</v>
      </c>
      <c r="C9" s="17" t="s">
        <v>17</v>
      </c>
      <c r="D9" s="17">
        <v>2</v>
      </c>
      <c r="E9" s="20">
        <v>14762</v>
      </c>
      <c r="F9" s="20">
        <v>16754.259999999998</v>
      </c>
      <c r="G9" s="20">
        <v>17711.349999999999</v>
      </c>
      <c r="H9" s="20">
        <f t="shared" ref="H9" si="0">ROUNDDOWN((AVERAGE(E9:G9)),2)</f>
        <v>16409.2</v>
      </c>
      <c r="I9" s="21">
        <f t="shared" ref="I9" si="1">SQRT(((SUM((POWER(G9-H9,2)),(POWER(F9-H9,2)),(POWER(E9-H9,2)))/(COLUMNS(E9:G9)-1))))</f>
        <v>1504.6476109209084</v>
      </c>
      <c r="J9" s="21">
        <f t="shared" ref="J9" si="2">I9/H9*100</f>
        <v>9.1695366679722863</v>
      </c>
      <c r="K9" s="20">
        <f t="shared" ref="K9" si="3">H9*D9</f>
        <v>32818.400000000001</v>
      </c>
      <c r="L9" s="20">
        <f t="shared" ref="L9" si="4">K9/D9</f>
        <v>16409.2</v>
      </c>
      <c r="M9" s="20">
        <f t="shared" ref="M9" si="5">ROUNDDOWN(L9,2)</f>
        <v>16409.2</v>
      </c>
      <c r="N9" s="20">
        <f t="shared" ref="N9" si="6">ROUND(M9*D9,3)</f>
        <v>32818.400000000001</v>
      </c>
      <c r="O9" s="12"/>
      <c r="P9" s="13"/>
      <c r="Q9" s="13"/>
      <c r="R9" s="13"/>
    </row>
    <row r="10" spans="1:18" s="9" customFormat="1" ht="15.75" x14ac:dyDescent="0.25">
      <c r="A10" s="22"/>
      <c r="B10" s="26" t="s">
        <v>16</v>
      </c>
      <c r="C10" s="26"/>
      <c r="D10" s="26"/>
      <c r="E10" s="27"/>
      <c r="F10" s="27"/>
      <c r="G10" s="27"/>
      <c r="H10" s="27"/>
      <c r="I10" s="27"/>
      <c r="J10" s="27"/>
      <c r="K10" s="27"/>
      <c r="L10" s="27"/>
      <c r="M10" s="28"/>
      <c r="N10" s="23">
        <f>SUM(N9:N9)</f>
        <v>32818.400000000001</v>
      </c>
      <c r="O10" s="12"/>
      <c r="P10" s="13"/>
      <c r="Q10" s="13"/>
      <c r="R10" s="13"/>
    </row>
    <row r="11" spans="1:18" s="9" customFormat="1" ht="40.5" customHeight="1" x14ac:dyDescent="0.2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12"/>
      <c r="P11" s="13"/>
      <c r="Q11" s="13"/>
      <c r="R11" s="13"/>
    </row>
    <row r="12" spans="1:18" s="9" customFormat="1" ht="24.75" customHeight="1" x14ac:dyDescent="0.25">
      <c r="A12" s="1"/>
      <c r="B12" s="1"/>
      <c r="D12" s="10"/>
      <c r="K12" s="1"/>
      <c r="L12" s="1"/>
      <c r="M12" s="1"/>
      <c r="N12" s="1"/>
      <c r="O12" s="12"/>
      <c r="P12" s="13"/>
      <c r="Q12" s="13"/>
      <c r="R12" s="13"/>
    </row>
    <row r="13" spans="1:18" s="9" customFormat="1" x14ac:dyDescent="0.25">
      <c r="A13" s="1"/>
      <c r="B13" s="1"/>
      <c r="D13" s="10"/>
      <c r="E13" s="11"/>
      <c r="K13" s="1"/>
      <c r="L13" s="1"/>
      <c r="M13" s="1"/>
      <c r="N13" s="1"/>
      <c r="O13" s="12"/>
      <c r="P13" s="13"/>
      <c r="Q13" s="13"/>
      <c r="R13" s="13"/>
    </row>
    <row r="14" spans="1:18" s="9" customFormat="1" ht="32.25" customHeight="1" x14ac:dyDescent="0.25">
      <c r="A14" s="1"/>
      <c r="B14" s="1"/>
      <c r="D14" s="10"/>
      <c r="K14" s="1"/>
      <c r="L14" s="1"/>
      <c r="M14" s="1"/>
      <c r="N14" s="1"/>
      <c r="O14" s="12"/>
      <c r="P14" s="13"/>
      <c r="Q14" s="13"/>
      <c r="R14" s="13"/>
    </row>
    <row r="15" spans="1:18" s="9" customFormat="1" ht="39" customHeight="1" x14ac:dyDescent="0.25">
      <c r="A15" s="1"/>
      <c r="B15" s="1"/>
      <c r="D15" s="10"/>
      <c r="K15" s="1"/>
      <c r="L15" s="1"/>
      <c r="M15" s="1"/>
      <c r="N15" s="1"/>
      <c r="O15" s="12"/>
      <c r="P15" s="13"/>
      <c r="Q15" s="13"/>
      <c r="R15" s="13"/>
    </row>
    <row r="16" spans="1:18" s="9" customFormat="1" ht="30.75" customHeight="1" x14ac:dyDescent="0.25">
      <c r="A16" s="1"/>
      <c r="B16" s="1"/>
      <c r="D16" s="10"/>
      <c r="K16" s="1"/>
      <c r="L16" s="1"/>
      <c r="M16" s="1"/>
      <c r="N16" s="1"/>
      <c r="O16" s="12"/>
      <c r="P16" s="13"/>
      <c r="Q16" s="13"/>
      <c r="R16" s="13"/>
    </row>
    <row r="17" spans="1:18" s="9" customFormat="1" x14ac:dyDescent="0.25">
      <c r="A17" s="1"/>
      <c r="B17" s="1"/>
      <c r="D17" s="10"/>
      <c r="K17" s="1"/>
      <c r="L17" s="1"/>
      <c r="M17" s="1"/>
      <c r="N17" s="1"/>
      <c r="O17" s="12"/>
      <c r="P17" s="13"/>
      <c r="Q17" s="13"/>
      <c r="R17" s="13"/>
    </row>
    <row r="18" spans="1:18" s="9" customFormat="1" x14ac:dyDescent="0.25">
      <c r="A18" s="1"/>
      <c r="B18" s="1"/>
      <c r="D18" s="10"/>
      <c r="K18" s="1"/>
      <c r="L18" s="1"/>
      <c r="M18" s="1"/>
      <c r="N18" s="1"/>
      <c r="O18" s="12"/>
      <c r="P18" s="13"/>
      <c r="Q18" s="13"/>
      <c r="R18" s="13"/>
    </row>
    <row r="19" spans="1:18" s="9" customFormat="1" ht="55.5" customHeight="1" x14ac:dyDescent="0.25">
      <c r="A19" s="1"/>
      <c r="B19" s="1"/>
      <c r="D19" s="10"/>
      <c r="K19" s="1"/>
      <c r="L19" s="1"/>
      <c r="M19" s="1"/>
      <c r="N19" s="1"/>
      <c r="O19" s="12"/>
      <c r="P19" s="13"/>
      <c r="Q19" s="13"/>
      <c r="R19" s="13"/>
    </row>
    <row r="20" spans="1:18" s="9" customFormat="1" ht="24.75" customHeight="1" x14ac:dyDescent="0.25">
      <c r="A20" s="1"/>
      <c r="B20" s="1"/>
      <c r="D20" s="10"/>
      <c r="K20" s="1"/>
      <c r="L20" s="1"/>
      <c r="M20" s="1"/>
      <c r="N20" s="1"/>
      <c r="O20" s="12"/>
      <c r="P20" s="13"/>
      <c r="Q20" s="13"/>
      <c r="R20" s="13"/>
    </row>
    <row r="21" spans="1:18" s="9" customFormat="1" x14ac:dyDescent="0.25">
      <c r="A21" s="1"/>
      <c r="B21" s="1"/>
      <c r="D21" s="10"/>
      <c r="K21" s="1"/>
      <c r="L21" s="1"/>
      <c r="M21" s="1"/>
      <c r="N21" s="1"/>
      <c r="O21" s="12"/>
      <c r="P21" s="13"/>
      <c r="Q21" s="13"/>
      <c r="R21" s="13"/>
    </row>
    <row r="22" spans="1:18" s="9" customFormat="1" ht="12.75" customHeight="1" x14ac:dyDescent="0.25">
      <c r="A22" s="1"/>
      <c r="B22" s="1"/>
      <c r="D22" s="10"/>
      <c r="K22" s="1"/>
      <c r="L22" s="1"/>
      <c r="M22" s="1"/>
      <c r="N22" s="1"/>
      <c r="P22" s="13"/>
      <c r="Q22" s="13"/>
      <c r="R22" s="13"/>
    </row>
    <row r="23" spans="1:18" ht="63.6" customHeight="1" x14ac:dyDescent="0.25"/>
  </sheetData>
  <mergeCells count="18">
    <mergeCell ref="A1:N1"/>
    <mergeCell ref="A4:E4"/>
    <mergeCell ref="K7:N7"/>
    <mergeCell ref="A5:N5"/>
    <mergeCell ref="A2:E2"/>
    <mergeCell ref="A3:E3"/>
    <mergeCell ref="A6:N6"/>
    <mergeCell ref="A7:A8"/>
    <mergeCell ref="B7:B8"/>
    <mergeCell ref="C7:C8"/>
    <mergeCell ref="D7:D8"/>
    <mergeCell ref="B11:N11"/>
    <mergeCell ref="B10:M10"/>
    <mergeCell ref="F4:N4"/>
    <mergeCell ref="F2:N2"/>
    <mergeCell ref="F3:N3"/>
    <mergeCell ref="E7:G7"/>
    <mergeCell ref="H7:J7"/>
  </mergeCells>
  <pageMargins left="0.78740157480314965" right="0" top="1.1811023622047245" bottom="0.78740157480314965" header="0.31496062992125984" footer="0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2026-07-14T01:37:03Z</dcterms:modified>
</cp:coreProperties>
</file>