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0"/>
  </bookViews>
  <sheets>
    <sheet name="Лист1 " sheetId="1" state="visible" r:id="rId1"/>
  </sheets>
  <calcPr/>
</workbook>
</file>

<file path=xl/sharedStrings.xml><?xml version="1.0" encoding="utf-8"?>
<sst xmlns="http://schemas.openxmlformats.org/spreadsheetml/2006/main" count="30" uniqueCount="30">
  <si>
    <t xml:space="preserve"> ОБОСНОВАНИЕ НАЧАЛЬНОЙ (МАКСИМАЛЬНОЙ) ЦЕНЫ КОНТРАКТА</t>
  </si>
  <si>
    <t xml:space="preserve">Для установления начальной (максимальной) цены контракта на поставку стульев (далее-товар) было проведено исследование рынка путём метода сопоставимых рыночных цен (анализа рынка) .</t>
  </si>
  <si>
    <t>№</t>
  </si>
  <si>
    <t xml:space="preserve">Наименование предмета контракта</t>
  </si>
  <si>
    <t xml:space="preserve">Ед. изм</t>
  </si>
  <si>
    <t xml:space="preserve">Кол-во </t>
  </si>
  <si>
    <t xml:space="preserve">Цена за ед. товара, работ, услуг, в т.ч. НДС 20 % (руб.)</t>
  </si>
  <si>
    <t xml:space="preserve">Однородность совокупности значений выявленных цен, используемых в расчете Н(М)ЦК</t>
  </si>
  <si>
    <t xml:space="preserve">Н(М)ЦК, определяемая методом сопоставимых рыночных цен (анализа рынка)*</t>
  </si>
  <si>
    <t xml:space="preserve">Источник №1°</t>
  </si>
  <si>
    <t xml:space="preserve">Источник №2°</t>
  </si>
  <si>
    <t xml:space="preserve">Источник  №3° </t>
  </si>
  <si>
    <r>
      <t/>
    </r>
    <r>
      <rPr>
        <b/>
        <sz val="7"/>
        <rFont val="Calibri"/>
      </rPr>
      <t xml:space="preserve">Средняя арифметическая цена за единицу товара &lt;</t>
    </r>
    <r>
      <rPr>
        <b/>
        <sz val="7"/>
        <rFont val="Times New Roman"/>
      </rPr>
      <t>ц</t>
    </r>
    <r>
      <rPr>
        <b/>
        <sz val="7"/>
        <rFont val="Calibri"/>
      </rPr>
      <t xml:space="preserve">&gt; </t>
    </r>
  </si>
  <si>
    <t xml:space="preserve">Среднее квадратичное отклонение</t>
  </si>
  <si>
    <r>
      <t/>
    </r>
    <r>
      <rPr>
        <b/>
        <sz val="7"/>
        <rFont val="Calibri"/>
      </rPr>
      <t xml:space="preserve">коэффициент вариации цен </t>
    </r>
    <r>
      <rPr>
        <b/>
        <sz val="7"/>
        <rFont val="Cambria"/>
      </rPr>
      <t>V</t>
    </r>
    <r>
      <rPr>
        <b/>
        <sz val="7"/>
        <rFont val="Calibri"/>
      </rPr>
      <t xml:space="preserve"> (%)</t>
    </r>
    <r>
      <rPr>
        <i/>
        <sz val="7"/>
        <rFont val="Calibri"/>
      </rPr>
      <t xml:space="preserve">(не должен превышать 33%)</t>
    </r>
  </si>
  <si>
    <r>
      <t/>
    </r>
    <r>
      <rPr>
        <b/>
        <sz val="6"/>
        <rFont val="Calibri"/>
      </rPr>
      <t xml:space="preserve">Расчет Н(М)ЦК по формуле</t>
    </r>
    <r>
      <rPr>
        <sz val="6"/>
        <rFont val="Calibri"/>
      </rPr>
      <t xml:space="preserve">                                               </t>
    </r>
    <r>
      <rPr>
        <sz val="8"/>
        <rFont val="Calibri"/>
      </rPr>
      <t xml:space="preserve"> </t>
    </r>
    <r>
      <rPr>
        <sz val="8"/>
        <rFont val="Times New Roman"/>
      </rPr>
      <t>v</t>
    </r>
    <r>
      <rPr>
        <sz val="6"/>
        <rFont val="Calibri"/>
      </rPr>
      <t xml:space="preserve"> - количество (объем) закупаемого товара (работы, услуги);</t>
    </r>
  </si>
  <si>
    <t xml:space="preserve">Цена за ед. товара, в т.ч. (руб.)                                        графа 12= графа 11/графа 4</t>
  </si>
  <si>
    <t xml:space="preserve">Цена за ед. товара., в т.ч. (руб.) графа 13 = округление (вниз) до сотых долей после запятой графы 12 </t>
  </si>
  <si>
    <t xml:space="preserve">Н(М)ЦК контракта с учетом округления цены за ед. товара, графа 14= графа 4*графа 13</t>
  </si>
  <si>
    <r>
      <t/>
    </r>
    <r>
      <rPr>
        <sz val="8"/>
        <rFont val="Coronet"/>
      </rPr>
      <t>n</t>
    </r>
    <r>
      <rPr>
        <sz val="8"/>
        <rFont val="Calibri"/>
      </rPr>
      <t xml:space="preserve"> </t>
    </r>
    <r>
      <rPr>
        <sz val="6"/>
        <rFont val="Calibri"/>
      </rPr>
      <t xml:space="preserve">- количество значений, используемых в расчете;</t>
    </r>
  </si>
  <si>
    <r>
      <t/>
    </r>
    <r>
      <rPr>
        <sz val="8"/>
        <rFont val="AngsanaUPC"/>
      </rPr>
      <t>i</t>
    </r>
    <r>
      <rPr>
        <sz val="8"/>
        <rFont val="Calibri"/>
      </rPr>
      <t xml:space="preserve"> </t>
    </r>
    <r>
      <rPr>
        <sz val="6"/>
        <rFont val="Calibri"/>
      </rPr>
      <t xml:space="preserve">- номер источника ценовой информации;</t>
    </r>
  </si>
  <si>
    <t xml:space="preserve">   - цена единицы</t>
  </si>
  <si>
    <t xml:space="preserve">Стул для посетителей "Серна"</t>
  </si>
  <si>
    <t>шт</t>
  </si>
  <si>
    <t>Итого</t>
  </si>
  <si>
    <t xml:space="preserve">В результате проведенного расчета начальная (максимальная) цена контракта составила:</t>
  </si>
  <si>
    <t xml:space="preserve"> (Двадцать тысяч девятьсот четыре)  руб. 72 коп.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</si>
  <si>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таких показателей.</t>
  </si>
  <si>
    <t xml:space="preserve">° В соответствии с условиями, установленными в п. 2.1. раздела II (Обоснование НМЦК)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утверждённых приказом Министерства экономического развития РФ от 02.10.2013 г. № 567 заказчиком не указываются наименования поставщиков, представивших соответствующую информацию. Оригиналы использованных при определении, обосновании НМЦК документов, снимки экрана («скриншот»), содержащие изображения соответствующих страниц сайтов с указанием даты и времени их формирования, хранятся с иными документами о проведении закупки.</t>
  </si>
  <si>
    <t xml:space="preserve">Расчеты произвел:     
    ____________     /      Эхте И.М.              /                                      
         (подпись)                (расшифровка подписи)    
"25" мая 2026 г. 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</si>
</sst>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000"/>
  </numFmts>
  <fonts count="16">
    <font>
      <sz val="11.000000"/>
      <color theme="1"/>
      <name val="Calibri"/>
    </font>
    <font>
      <sz val="10.000000"/>
      <name val="Arial"/>
    </font>
    <font>
      <b/>
      <sz val="14.000000"/>
      <name val="Times New Roman"/>
    </font>
    <font>
      <sz val="10.000000"/>
      <name val="Times New Roman"/>
    </font>
    <font>
      <sz val="11.000000"/>
      <name val="Times New Roman"/>
    </font>
    <font>
      <b/>
      <sz val="8.000000"/>
      <name val="Calibri"/>
    </font>
    <font>
      <b/>
      <sz val="8.000000"/>
      <name val="Times New Roman"/>
    </font>
    <font>
      <b/>
      <sz val="7.000000"/>
      <name val="Calibri"/>
    </font>
    <font>
      <b/>
      <sz val="6.000000"/>
      <name val="Calibri"/>
    </font>
    <font>
      <sz val="8.000000"/>
      <name val="Coronet"/>
    </font>
    <font>
      <sz val="8.000000"/>
      <name val="AngsanaUPC"/>
    </font>
    <font>
      <sz val="7.000000"/>
      <name val="Calibri"/>
    </font>
    <font>
      <sz val="7.000000"/>
      <name val="Times New Roman"/>
    </font>
    <font>
      <sz val="9.000000"/>
      <name val="Times New Roman"/>
    </font>
    <font>
      <sz val="9.000000"/>
      <color theme="1" tint="0"/>
      <name val="Times New Roman"/>
    </font>
    <font>
      <b/>
      <sz val="10.000000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theme="0" tint="0"/>
        <bgColor theme="0" tint="0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43" applyNumberFormat="1" applyFont="1" applyFill="1" applyBorder="1"/>
    <xf fontId="1" fillId="0" borderId="0" numFmtId="41" applyNumberFormat="1" applyFont="1" applyFill="1" applyBorder="1"/>
    <xf fontId="1" fillId="0" borderId="0" numFmtId="44" applyNumberFormat="1" applyFont="1" applyFill="1" applyBorder="1"/>
    <xf fontId="1" fillId="0" borderId="0" numFmtId="42" applyNumberFormat="1" applyFont="1" applyFill="1" applyBorder="1"/>
    <xf fontId="1" fillId="0" borderId="0" numFmtId="9" applyNumberFormat="1" applyFont="1" applyFill="1" applyBorder="1"/>
  </cellStyleXfs>
  <cellXfs count="38">
    <xf fontId="0" fillId="0" borderId="0" numFmtId="0" xfId="0"/>
    <xf fontId="2" fillId="0" borderId="0" numFmtId="0" xfId="0" applyFont="1" applyAlignment="1">
      <alignment horizontal="center" wrapText="1"/>
    </xf>
    <xf fontId="3" fillId="0" borderId="0" numFmtId="0" xfId="0" applyFont="1" applyAlignment="1">
      <alignment horizontal="justify" wrapText="1"/>
    </xf>
    <xf fontId="4" fillId="0" borderId="0" numFmtId="0" xfId="0" applyFont="1" applyAlignment="1">
      <alignment horizontal="center"/>
    </xf>
    <xf fontId="5" fillId="0" borderId="1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0" fillId="0" borderId="0" numFmtId="0" xfId="0" applyAlignment="1">
      <alignment wrapText="1"/>
    </xf>
    <xf fontId="6" fillId="0" borderId="1" numFmtId="0" xfId="0" applyFont="1" applyBorder="1" applyAlignment="1">
      <alignment horizontal="center" vertical="top" wrapText="1"/>
    </xf>
    <xf fontId="7" fillId="0" borderId="1" numFmtId="0" xfId="0" applyFont="1" applyBorder="1" applyAlignment="1">
      <alignment horizontal="center" vertical="top" wrapText="1"/>
    </xf>
    <xf fontId="7" fillId="0" borderId="3" numFmtId="0" xfId="0" applyFont="1" applyBorder="1" applyAlignment="1">
      <alignment horizontal="center" vertical="top" wrapText="1"/>
    </xf>
    <xf fontId="8" fillId="0" borderId="2" numFmtId="0" xfId="0" applyFont="1" applyBorder="1" applyAlignment="1">
      <alignment horizontal="center" vertical="top" wrapText="1"/>
    </xf>
    <xf fontId="7" fillId="0" borderId="4" numFmtId="0" xfId="0" applyFont="1" applyBorder="1" applyAlignment="1">
      <alignment horizontal="center" vertical="top" wrapText="1"/>
    </xf>
    <xf fontId="9" fillId="0" borderId="5" numFmtId="0" xfId="0" applyFont="1" applyBorder="1" applyAlignment="1">
      <alignment horizontal="center" vertical="top" wrapText="1"/>
    </xf>
    <xf fontId="10" fillId="0" borderId="5" numFmtId="0" xfId="0" applyFont="1" applyBorder="1" applyAlignment="1">
      <alignment horizontal="center" vertical="top" wrapText="1"/>
    </xf>
    <xf fontId="11" fillId="0" borderId="6" numFmtId="0" xfId="0" applyFont="1" applyBorder="1" applyAlignment="1">
      <alignment horizontal="center" vertical="top" wrapText="1"/>
    </xf>
    <xf fontId="0" fillId="0" borderId="0" numFmtId="0" xfId="0" applyAlignment="1">
      <alignment vertical="center"/>
    </xf>
    <xf fontId="7" fillId="0" borderId="1" numFmtId="0" xfId="0" applyFont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 wrapText="1"/>
    </xf>
    <xf fontId="0" fillId="0" borderId="0" numFmtId="0" xfId="0" applyAlignment="1">
      <alignment vertical="center" wrapText="1"/>
    </xf>
    <xf fontId="12" fillId="0" borderId="1" numFmtId="0" xfId="0" applyFont="1" applyBorder="1" applyAlignment="1">
      <alignment horizontal="center" vertical="center" wrapText="1"/>
    </xf>
    <xf fontId="12" fillId="0" borderId="7" numFmtId="0" xfId="0" applyFont="1" applyBorder="1" applyAlignment="1">
      <alignment horizontal="center" vertical="center" wrapText="1"/>
    </xf>
    <xf fontId="13" fillId="2" borderId="3" numFmtId="2" xfId="0" applyNumberFormat="1" applyFont="1" applyFill="1" applyBorder="1" applyAlignment="1">
      <alignment horizontal="center" vertical="center" wrapText="1"/>
    </xf>
    <xf fontId="13" fillId="0" borderId="3" numFmtId="2" xfId="0" applyNumberFormat="1" applyFont="1" applyBorder="1" applyAlignment="1">
      <alignment horizontal="center" vertical="center" wrapText="1"/>
    </xf>
    <xf fontId="13" fillId="0" borderId="1" numFmtId="2" xfId="0" applyNumberFormat="1" applyFont="1" applyBorder="1" applyAlignment="1">
      <alignment horizontal="center" vertical="center" wrapText="1"/>
    </xf>
    <xf fontId="13" fillId="0" borderId="6" numFmtId="2" xfId="0" applyNumberFormat="1" applyFont="1" applyBorder="1" applyAlignment="1">
      <alignment horizontal="center" vertical="center" wrapText="1"/>
    </xf>
    <xf fontId="13" fillId="0" borderId="1" numFmtId="160" xfId="0" applyNumberFormat="1" applyFont="1" applyBorder="1" applyAlignment="1">
      <alignment horizontal="center" vertical="center" wrapText="1"/>
    </xf>
    <xf fontId="14" fillId="0" borderId="1" numFmtId="2" xfId="0" applyNumberFormat="1" applyFont="1" applyBorder="1" applyAlignment="1">
      <alignment horizontal="center" vertical="center" wrapText="1"/>
    </xf>
    <xf fontId="13" fillId="3" borderId="1" numFmtId="0" xfId="0" applyFont="1" applyFill="1" applyBorder="1" applyAlignment="1">
      <alignment horizontal="center" vertical="center" wrapText="1"/>
    </xf>
    <xf fontId="7" fillId="3" borderId="1" numFmtId="0" xfId="0" applyFont="1" applyFill="1" applyBorder="1" applyAlignment="1">
      <alignment horizontal="center" vertical="center" wrapText="1"/>
    </xf>
    <xf fontId="13" fillId="3" borderId="1" numFmtId="2" xfId="0" applyNumberFormat="1" applyFont="1" applyFill="1" applyBorder="1" applyAlignment="1">
      <alignment horizontal="center" vertical="center" wrapText="1"/>
    </xf>
    <xf fontId="15" fillId="3" borderId="0" numFmtId="0" xfId="0" applyFont="1" applyFill="1" applyAlignment="1">
      <alignment horizontal="center"/>
    </xf>
    <xf fontId="15" fillId="3" borderId="0" numFmtId="2" xfId="0" applyNumberFormat="1" applyFont="1" applyFill="1"/>
    <xf fontId="15" fillId="3" borderId="0" numFmtId="0" xfId="0" applyFont="1" applyFill="1" applyAlignment="1">
      <alignment horizontal="center" wrapText="1"/>
    </xf>
    <xf fontId="15" fillId="3" borderId="0" numFmtId="0" xfId="0" applyFont="1" applyFill="1"/>
    <xf fontId="11" fillId="0" borderId="0" numFmtId="0" xfId="0" applyFont="1" applyAlignment="1">
      <alignment horizontal="justify" wrapText="1"/>
    </xf>
    <xf fontId="11" fillId="0" borderId="0" numFmtId="0" xfId="0" applyFont="1" applyAlignment="1">
      <alignment horizontal="justify" vertical="top" wrapText="1"/>
    </xf>
    <xf fontId="3" fillId="0" borderId="0" numFmtId="0" xfId="0" applyFont="1" applyAlignment="1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10</xdr:col>
      <xdr:colOff>0</xdr:colOff>
      <xdr:row>8</xdr:row>
      <xdr:rowOff>151989</xdr:rowOff>
    </xdr:from>
    <xdr:to>
      <xdr:col>10</xdr:col>
      <xdr:colOff>1011211</xdr:colOff>
      <xdr:row>8</xdr:row>
      <xdr:rowOff>409574</xdr:rowOff>
    </xdr:to>
    <xdr:pic>
      <xdr:nvPicPr>
        <xdr:cNvPr id="1025" name="Picture 5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5848349" y="2399889"/>
          <a:ext cx="1011211" cy="257584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83603</xdr:colOff>
      <xdr:row>7</xdr:row>
      <xdr:rowOff>132790</xdr:rowOff>
    </xdr:from>
    <xdr:to>
      <xdr:col>10</xdr:col>
      <xdr:colOff>177160</xdr:colOff>
      <xdr:row>8</xdr:row>
      <xdr:rowOff>238567</xdr:rowOff>
    </xdr:to>
    <xdr:pic>
      <xdr:nvPicPr>
        <xdr:cNvPr id="1026" name="Picture 6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5931953" y="2123515"/>
          <a:ext cx="93556" cy="362952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18751</xdr:colOff>
      <xdr:row>6</xdr:row>
      <xdr:rowOff>0</xdr:rowOff>
    </xdr:from>
    <xdr:to>
      <xdr:col>8</xdr:col>
      <xdr:colOff>684457</xdr:colOff>
      <xdr:row>6</xdr:row>
      <xdr:rowOff>245714</xdr:rowOff>
    </xdr:to>
    <xdr:pic>
      <xdr:nvPicPr>
        <xdr:cNvPr id="1027" name="Picture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4533601" y="1733549"/>
          <a:ext cx="665707" cy="245714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20" workbookViewId="0">
      <selection activeCell="M25" activeCellId="0" sqref="M25"/>
    </sheetView>
  </sheetViews>
  <sheetFormatPr baseColWidth="8" defaultRowHeight="15" customHeight="1"/>
  <cols>
    <col customWidth="1" min="1" max="1" width="3.1289099999999999"/>
    <col customWidth="1" min="2" max="2" width="11.8398"/>
    <col customWidth="1" min="3" max="3" width="4.40625"/>
    <col customWidth="1" min="4" max="4" width="6.8398399999999997"/>
    <col customWidth="1" min="5" max="5" width="10.6953"/>
    <col customWidth="1" min="6" max="6" width="10.4062"/>
    <col customWidth="1" min="7" max="7" width="9.40625"/>
    <col customWidth="1" min="8" max="8" width="10.8398"/>
    <col customWidth="1" min="9" max="9" width="10.273400000000001"/>
    <col customWidth="1" min="10" max="10" width="9.6953099999999992"/>
    <col customWidth="1" min="11" max="11" width="15.6953"/>
    <col customWidth="1" min="12" max="12" width="10.8398"/>
    <col customWidth="1" min="13" max="13" width="11.550800000000001"/>
    <col customWidth="1" min="14" max="14" width="11.4062"/>
    <col customWidth="1" min="17" max="17" width="14.6953"/>
    <col customWidth="1" min="19" max="19" width="13.6953"/>
    <col customWidth="1" min="20" max="20" width="16.550799999999999"/>
  </cols>
  <sheetData>
    <row r="1" ht="25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8.25" customHeight="1">
      <c r="A4" s="3"/>
    </row>
    <row r="5" ht="33.7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/>
      <c r="G5" s="4"/>
      <c r="H5" s="4" t="s">
        <v>7</v>
      </c>
      <c r="I5" s="4"/>
      <c r="J5" s="4"/>
      <c r="K5" s="5" t="s">
        <v>8</v>
      </c>
      <c r="L5" s="5"/>
      <c r="M5" s="5"/>
      <c r="N5" s="5"/>
      <c r="O5" s="6"/>
    </row>
    <row r="6" ht="39" customHeight="1">
      <c r="A6" s="4"/>
      <c r="B6" s="4"/>
      <c r="C6" s="4"/>
      <c r="D6" s="4"/>
      <c r="E6" s="7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9" t="s">
        <v>14</v>
      </c>
      <c r="K6" s="10" t="s">
        <v>15</v>
      </c>
      <c r="L6" s="11" t="s">
        <v>16</v>
      </c>
      <c r="M6" s="8" t="s">
        <v>17</v>
      </c>
      <c r="N6" s="8" t="s">
        <v>18</v>
      </c>
      <c r="O6" s="6"/>
    </row>
    <row r="7" ht="20.25">
      <c r="A7" s="4"/>
      <c r="B7" s="4"/>
      <c r="C7" s="4"/>
      <c r="D7" s="4"/>
      <c r="E7" s="7"/>
      <c r="F7" s="7"/>
      <c r="G7" s="7"/>
      <c r="H7" s="8"/>
      <c r="I7" s="8"/>
      <c r="J7" s="9"/>
      <c r="K7" s="12" t="s">
        <v>19</v>
      </c>
      <c r="L7" s="11"/>
      <c r="M7" s="8"/>
      <c r="N7" s="8"/>
      <c r="O7" s="6"/>
    </row>
    <row r="8" ht="20.25">
      <c r="A8" s="4"/>
      <c r="B8" s="4"/>
      <c r="C8" s="4"/>
      <c r="D8" s="4"/>
      <c r="E8" s="7"/>
      <c r="F8" s="7"/>
      <c r="G8" s="7"/>
      <c r="H8" s="8"/>
      <c r="I8" s="8"/>
      <c r="J8" s="9"/>
      <c r="K8" s="13" t="s">
        <v>20</v>
      </c>
      <c r="L8" s="11"/>
      <c r="M8" s="8"/>
      <c r="N8" s="8"/>
      <c r="O8" s="6"/>
    </row>
    <row r="9" ht="32.25" customHeight="1">
      <c r="A9" s="4"/>
      <c r="B9" s="4"/>
      <c r="C9" s="4"/>
      <c r="D9" s="4"/>
      <c r="E9" s="7"/>
      <c r="F9" s="7"/>
      <c r="G9" s="7"/>
      <c r="H9" s="8"/>
      <c r="I9" s="8"/>
      <c r="J9" s="9"/>
      <c r="K9" s="14" t="s">
        <v>21</v>
      </c>
      <c r="L9" s="11"/>
      <c r="M9" s="8"/>
      <c r="N9" s="8"/>
      <c r="O9" s="6"/>
    </row>
    <row r="10" s="15" customFormat="1" ht="12" customHeight="1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  <c r="K10" s="17">
        <v>11</v>
      </c>
      <c r="L10" s="16">
        <v>12</v>
      </c>
      <c r="M10" s="18">
        <v>13</v>
      </c>
      <c r="N10" s="16">
        <v>14</v>
      </c>
      <c r="O10" s="19"/>
    </row>
    <row r="11" s="15" customFormat="1" ht="57.75" customHeight="1">
      <c r="A11" s="20">
        <v>1</v>
      </c>
      <c r="B11" s="21" t="s">
        <v>22</v>
      </c>
      <c r="C11" s="20" t="s">
        <v>23</v>
      </c>
      <c r="D11" s="20">
        <v>12</v>
      </c>
      <c r="E11" s="22">
        <v>1706.5699999999999</v>
      </c>
      <c r="F11" s="22">
        <v>1710</v>
      </c>
      <c r="G11" s="22">
        <v>1809.5999999999999</v>
      </c>
      <c r="H11" s="23">
        <f>AVERAGE(E11:G11)</f>
        <v>1742.0566666666666</v>
      </c>
      <c r="I11" s="24">
        <f>STDEV(E11:G11)</f>
        <v>58.519378271930826</v>
      </c>
      <c r="J11" s="24">
        <f>(I11/H11)*100</f>
        <v>3.3592120963495731</v>
      </c>
      <c r="K11" s="25">
        <f>((D11/3)*SUM(E11:G11))</f>
        <v>20904.68</v>
      </c>
      <c r="L11" s="26">
        <f>K11/D11</f>
        <v>1742.0566666666666</v>
      </c>
      <c r="M11" s="23">
        <f>ROUND(L11,2)</f>
        <v>1742.0599999999999</v>
      </c>
      <c r="N11" s="27">
        <f>M11*D11</f>
        <v>20904.720000000001</v>
      </c>
      <c r="O11" s="19"/>
    </row>
    <row r="12" s="15" customFormat="1" ht="19.5" customHeight="1">
      <c r="A12" s="28" t="s">
        <v>24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>
        <f>SUM(N11:N11)</f>
        <v>20904.720000000001</v>
      </c>
      <c r="O12" s="19"/>
    </row>
    <row r="13" ht="15" customHeight="1">
      <c r="A13" s="31" t="s">
        <v>25</v>
      </c>
      <c r="B13" s="31"/>
      <c r="C13" s="31"/>
      <c r="D13" s="31"/>
      <c r="E13" s="31"/>
      <c r="F13" s="31"/>
      <c r="G13" s="31"/>
      <c r="H13" s="31"/>
      <c r="I13" s="31"/>
      <c r="J13" s="31"/>
      <c r="K13" s="32">
        <f>SUM(N12)</f>
        <v>20904.720000000001</v>
      </c>
      <c r="L13" s="33" t="s">
        <v>26</v>
      </c>
      <c r="M13" s="33"/>
      <c r="N13" s="33"/>
      <c r="O13" s="6"/>
    </row>
    <row r="14" ht="11.2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3"/>
      <c r="M14" s="33"/>
      <c r="N14" s="33"/>
      <c r="O14" s="6"/>
    </row>
    <row r="15" ht="32.25" customHeight="1">
      <c r="A15" s="35" t="s">
        <v>27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6"/>
    </row>
    <row r="16" ht="10.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6"/>
    </row>
    <row r="17" ht="48.75" customHeight="1">
      <c r="A17" s="36" t="s">
        <v>28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/>
    </row>
    <row r="18" ht="11.25" customHeight="1">
      <c r="A18" s="37" t="s">
        <v>29</v>
      </c>
      <c r="B18" s="37"/>
      <c r="C18" s="37"/>
      <c r="D18" s="37"/>
      <c r="E18" s="37"/>
      <c r="F18" s="37"/>
    </row>
    <row r="19" ht="7.5" customHeight="1">
      <c r="A19" s="37"/>
      <c r="B19" s="37"/>
      <c r="C19" s="37"/>
      <c r="D19" s="37"/>
      <c r="E19" s="37"/>
      <c r="F19" s="37"/>
    </row>
    <row r="20" ht="9.75" customHeight="1">
      <c r="A20" s="37"/>
      <c r="B20" s="37"/>
      <c r="C20" s="37"/>
      <c r="D20" s="37"/>
      <c r="E20" s="37"/>
      <c r="F20" s="37"/>
    </row>
    <row r="21" ht="8.25" customHeight="1">
      <c r="A21" s="37"/>
      <c r="B21" s="37"/>
      <c r="C21" s="37"/>
      <c r="D21" s="37"/>
      <c r="E21" s="37"/>
      <c r="F21" s="37"/>
    </row>
    <row r="22" ht="33" customHeight="1">
      <c r="A22" s="37"/>
      <c r="B22" s="37"/>
      <c r="C22" s="37"/>
      <c r="D22" s="37"/>
      <c r="E22" s="37"/>
      <c r="F22" s="37"/>
    </row>
  </sheetData>
  <mergeCells count="27">
    <mergeCell ref="A1:N1"/>
    <mergeCell ref="A2:N3"/>
    <mergeCell ref="A5:A9"/>
    <mergeCell ref="B5:B9"/>
    <mergeCell ref="C5:C9"/>
    <mergeCell ref="D5:D9"/>
    <mergeCell ref="E5:G5"/>
    <mergeCell ref="H5:J5"/>
    <mergeCell ref="K5:N5"/>
    <mergeCell ref="E6:E9"/>
    <mergeCell ref="F6:F9"/>
    <mergeCell ref="G6:G9"/>
    <mergeCell ref="H6:H9"/>
    <mergeCell ref="I6:I9"/>
    <mergeCell ref="J6:J9"/>
    <mergeCell ref="L6:L9"/>
    <mergeCell ref="M6:M9"/>
    <mergeCell ref="N6:N9"/>
    <mergeCell ref="O6:O9"/>
    <mergeCell ref="A12:B12"/>
    <mergeCell ref="C12:M12"/>
    <mergeCell ref="A13:J13"/>
    <mergeCell ref="L13:N14"/>
    <mergeCell ref="O13:O14"/>
    <mergeCell ref="A15:N16"/>
    <mergeCell ref="A17:N17"/>
    <mergeCell ref="A18:F22"/>
  </mergeCells>
  <printOptions headings="0" gridLines="0"/>
  <pageMargins left="0.25196850393700787" right="0.20866141732283466" top="0.35039370078740162" bottom="0.35039370078740162" header="0.51181100000000002" footer="0.20972199999999999"/>
  <pageSetup paperSize="9" scale="100" firstPageNumber="1" fitToWidth="0" fitToHeight="0" pageOrder="downThenOver" orientation="landscape" usePrinterDefaults="1" blackAndWhite="0" draft="0" cellComments="none" useFirstPageNumber="1" errors="displayed" horizontalDpi="300" verticalDpi="300" copies="1"/>
  <headerFooter>
    <oddFooter>&amp;L&amp;P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23</cp:revision>
  <dcterms:created xsi:type="dcterms:W3CDTF">2006-09-28T05:33:00Z</dcterms:created>
  <dcterms:modified xsi:type="dcterms:W3CDTF">2026-05-25T07:01:49Z</dcterms:modified>
</cp:coreProperties>
</file>