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200910027126100111 посуда стеклянная (Женя)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definedNames>
    <definedName name="_xlnm._FilterDatabase" localSheetId="0" hidden="1">'Расчет цены'!$A$4:$N$35</definedName>
    <definedName name="_xlnm.Print_Area" localSheetId="0">'Расчет цены'!$A$1:$N$38</definedName>
  </definedNames>
  <calcPr calcId="152511"/>
</workbook>
</file>

<file path=xl/calcChain.xml><?xml version="1.0" encoding="utf-8"?>
<calcChain xmlns="http://schemas.openxmlformats.org/spreadsheetml/2006/main">
  <c r="N21" i="2" l="1"/>
  <c r="N22" i="2"/>
  <c r="N23" i="2"/>
  <c r="N24" i="2"/>
  <c r="N25" i="2"/>
  <c r="N26" i="2"/>
  <c r="N27" i="2"/>
  <c r="N28" i="2"/>
  <c r="N29" i="2"/>
  <c r="N30" i="2"/>
  <c r="N31" i="2"/>
  <c r="N32" i="2"/>
  <c r="I32" i="2"/>
  <c r="J32" i="2" s="1"/>
  <c r="K32" i="2" s="1"/>
  <c r="L32" i="2"/>
  <c r="I31" i="2"/>
  <c r="J31" i="2" s="1"/>
  <c r="K31" i="2" s="1"/>
  <c r="L31" i="2"/>
  <c r="I30" i="2"/>
  <c r="J30" i="2" s="1"/>
  <c r="K30" i="2" s="1"/>
  <c r="L30" i="2"/>
  <c r="I29" i="2"/>
  <c r="J29" i="2" s="1"/>
  <c r="K29" i="2" s="1"/>
  <c r="L29" i="2"/>
  <c r="I28" i="2"/>
  <c r="J28" i="2" s="1"/>
  <c r="K28" i="2" s="1"/>
  <c r="L28" i="2"/>
  <c r="I27" i="2"/>
  <c r="J27" i="2" s="1"/>
  <c r="K27" i="2" s="1"/>
  <c r="L27" i="2"/>
  <c r="I26" i="2"/>
  <c r="J26" i="2" s="1"/>
  <c r="K26" i="2" s="1"/>
  <c r="L26" i="2"/>
  <c r="I25" i="2"/>
  <c r="J25" i="2" s="1"/>
  <c r="K25" i="2" s="1"/>
  <c r="L25" i="2"/>
  <c r="I24" i="2"/>
  <c r="J24" i="2" s="1"/>
  <c r="K24" i="2" s="1"/>
  <c r="L24" i="2"/>
  <c r="I23" i="2"/>
  <c r="J23" i="2" s="1"/>
  <c r="K23" i="2" s="1"/>
  <c r="L23" i="2"/>
  <c r="I22" i="2"/>
  <c r="J22" i="2" s="1"/>
  <c r="K22" i="2" s="1"/>
  <c r="L22" i="2"/>
  <c r="I21" i="2"/>
  <c r="J21" i="2" s="1"/>
  <c r="K21" i="2" s="1"/>
  <c r="L21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5" i="2"/>
  <c r="I14" i="2" l="1"/>
  <c r="J14" i="2" s="1"/>
  <c r="K14" i="2" s="1"/>
  <c r="L14" i="2"/>
  <c r="N14" i="2"/>
  <c r="N33" i="2" l="1"/>
  <c r="L33" i="2"/>
  <c r="I33" i="2"/>
  <c r="J33" i="2" s="1"/>
  <c r="K33" i="2" s="1"/>
  <c r="N20" i="2"/>
  <c r="L20" i="2"/>
  <c r="I20" i="2"/>
  <c r="J20" i="2" s="1"/>
  <c r="K20" i="2" s="1"/>
  <c r="N19" i="2"/>
  <c r="L19" i="2"/>
  <c r="I19" i="2"/>
  <c r="J19" i="2" s="1"/>
  <c r="K19" i="2" s="1"/>
  <c r="N18" i="2"/>
  <c r="L18" i="2"/>
  <c r="I18" i="2"/>
  <c r="J18" i="2" s="1"/>
  <c r="K18" i="2" s="1"/>
  <c r="N17" i="2"/>
  <c r="L17" i="2"/>
  <c r="I17" i="2"/>
  <c r="J17" i="2" s="1"/>
  <c r="K17" i="2" s="1"/>
  <c r="N16" i="2"/>
  <c r="L16" i="2"/>
  <c r="I16" i="2"/>
  <c r="J16" i="2" s="1"/>
  <c r="K16" i="2" s="1"/>
  <c r="N15" i="2"/>
  <c r="L15" i="2"/>
  <c r="I15" i="2"/>
  <c r="J15" i="2" s="1"/>
  <c r="K15" i="2" s="1"/>
  <c r="N13" i="2"/>
  <c r="L13" i="2"/>
  <c r="I13" i="2"/>
  <c r="J13" i="2" s="1"/>
  <c r="K13" i="2" s="1"/>
  <c r="N12" i="2"/>
  <c r="L12" i="2"/>
  <c r="I12" i="2"/>
  <c r="J12" i="2" s="1"/>
  <c r="K12" i="2" s="1"/>
  <c r="N11" i="2"/>
  <c r="L11" i="2"/>
  <c r="I11" i="2"/>
  <c r="J11" i="2" s="1"/>
  <c r="K11" i="2" s="1"/>
  <c r="N10" i="2"/>
  <c r="L10" i="2"/>
  <c r="I10" i="2"/>
  <c r="J10" i="2" s="1"/>
  <c r="K10" i="2" s="1"/>
  <c r="N9" i="2"/>
  <c r="L9" i="2"/>
  <c r="I9" i="2"/>
  <c r="J9" i="2" s="1"/>
  <c r="K9" i="2" s="1"/>
  <c r="N8" i="2"/>
  <c r="L8" i="2"/>
  <c r="I8" i="2"/>
  <c r="J8" i="2" s="1"/>
  <c r="K8" i="2" s="1"/>
  <c r="N7" i="2"/>
  <c r="L7" i="2"/>
  <c r="I7" i="2"/>
  <c r="J7" i="2" s="1"/>
  <c r="K7" i="2" s="1"/>
  <c r="N6" i="2"/>
  <c r="L6" i="2"/>
  <c r="I6" i="2"/>
  <c r="J6" i="2" s="1"/>
  <c r="K6" i="2" s="1"/>
  <c r="N5" i="2"/>
  <c r="L5" i="2"/>
  <c r="I5" i="2"/>
  <c r="J5" i="2" s="1"/>
  <c r="K5" i="2" s="1"/>
  <c r="N34" i="2" l="1"/>
</calcChain>
</file>

<file path=xl/sharedStrings.xml><?xml version="1.0" encoding="utf-8"?>
<sst xmlns="http://schemas.openxmlformats.org/spreadsheetml/2006/main" count="81" uniqueCount="50">
  <si>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</si>
  <si>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</si>
  <si>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</si>
  <si>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</si>
  <si>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</si>
  <si>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</si>
  <si>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</si>
  <si>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</si>
  <si>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</si>
  <si>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</si>
  <si>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</si>
  <si>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</si>
  <si>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</si>
  <si>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</si>
  <si>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</si>
  <si>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</si>
  <si>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В результате проведенного расчета Н(М)ЦК (Д), ЦКЕП составила:      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</si>
  <si>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</si>
  <si>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</si>
  <si>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>Шт</t>
  </si>
  <si>
    <t xml:space="preserve">Капельница Страшейна </t>
  </si>
  <si>
    <t>Бутылка стеклянная для крови,250 мл</t>
  </si>
  <si>
    <t>Колба,250 мл</t>
  </si>
  <si>
    <t>Колба,500 мл</t>
  </si>
  <si>
    <t>Пипетка градуированная,10 мл</t>
  </si>
  <si>
    <t>Пипетка градуированная,5 мл</t>
  </si>
  <si>
    <t>Пробирка медицинская стеклянная, 10мл</t>
  </si>
  <si>
    <t xml:space="preserve">Стекло для микропрепаратов </t>
  </si>
  <si>
    <t>Колба,10 мл</t>
  </si>
  <si>
    <t>Колба,100 мл</t>
  </si>
  <si>
    <t>Цилиндр,100 мл</t>
  </si>
  <si>
    <t>Стакан,150 мл</t>
  </si>
  <si>
    <t>Стакан,250 мл</t>
  </si>
  <si>
    <t>Стакан,50 мл</t>
  </si>
  <si>
    <t xml:space="preserve">Стаканчик для взвешивания низкий </t>
  </si>
  <si>
    <t>Колба,2000 мл</t>
  </si>
  <si>
    <t>Банка лабораторная стеклянная,1000 мл</t>
  </si>
  <si>
    <t>Стакан,1000 мл</t>
  </si>
  <si>
    <t>Цилиндр,250 мл</t>
  </si>
  <si>
    <t>Колба, 100 мл</t>
  </si>
  <si>
    <t>Стакан,100 мл</t>
  </si>
  <si>
    <t xml:space="preserve">Воронка лабораторная </t>
  </si>
  <si>
    <t>Банка лабораторная стеклянная,500 мл</t>
  </si>
  <si>
    <t>Банка лабораторная стеклянная,1 л</t>
  </si>
  <si>
    <t>Банка лабораторная стеклянная, 250 мл</t>
  </si>
  <si>
    <t xml:space="preserve">Источник № 1
</t>
  </si>
  <si>
    <t xml:space="preserve">Источник №2
</t>
  </si>
  <si>
    <t xml:space="preserve">Источник № 3
</t>
  </si>
  <si>
    <t>Стакан,400 мл</t>
  </si>
  <si>
    <t xml:space="preserve">Цена контракта определена как минимальное значение из коммерческих предложений, полученных на запрос заказчика, руководствуясь принципом эффективности использования бюджетных средств (ст. 34, ч. 2 ст. 72 Бюджетного кодекса РФ).
Источниками информации для определения ЦК являются коммерческие (ценовые) предложения, полученные на запросы Заказчика от 16.07.2026 № МГУ-22/4950: КП от 06.08.2026 № 3297, КП от 05.08.2026 № 66532, КП от 06.08.2026 № ЦБ-078834.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</si>
</sst>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,##0.00\ _₽"/>
    <numFmt numFmtId="166" formatCode="#,##0.000"/>
    <numFmt numFmtId="167" formatCode="#,##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/>
    <xf numFmtId="165" fontId="10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" fontId="11" fillId="2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1" applyFont="1" applyBorder="1" applyAlignment="1">
      <alignment wrapText="1"/>
    </xf>
    <xf numFmtId="166" fontId="10" fillId="2" borderId="1" xfId="0" applyNumberFormat="1" applyFont="1" applyFill="1" applyBorder="1" applyAlignment="1">
      <alignment horizontal="center" vertical="center"/>
    </xf>
    <xf numFmtId="167" fontId="10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876298</xdr:rowOff>
    </xdr:from>
    <xdr:to>
      <xdr:col>9</xdr:col>
      <xdr:colOff>1019175</xdr:colOff>
      <xdr:row>3</xdr:row>
      <xdr:rowOff>1257299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419348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942975</xdr:rowOff>
    </xdr:from>
    <xdr:to>
      <xdr:col>11</xdr:col>
      <xdr:colOff>0</xdr:colOff>
      <xdr:row>3</xdr:row>
      <xdr:rowOff>1238250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2486025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view="pageBreakPreview" topLeftCell="A8" zoomScale="112" zoomScaleNormal="100" zoomScaleSheetLayoutView="112" workbookViewId="0">
      <selection activeCell="B33" sqref="B33"/>
    </sheetView>
  </sheetViews>
  <sheetFormatPr defaultRowHeight="12.75" x14ac:dyDescent="0.2"/>
  <cols>
    <col min="1" max="1" width="5.28515625" style="2" customWidth="1"/>
    <col min="2" max="2" width="31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27" customHeight="1" x14ac:dyDescent="0.3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" customFormat="1" ht="24" customHeight="1" x14ac:dyDescent="0.3">
      <c r="A2" s="10"/>
      <c r="B2" s="10" t="s">
        <v>13</v>
      </c>
      <c r="C2" s="55" t="s">
        <v>5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</row>
    <row r="3" spans="1:14" ht="48.75" customHeight="1" x14ac:dyDescent="0.2">
      <c r="A3" s="51" t="s">
        <v>0</v>
      </c>
      <c r="B3" s="51" t="s">
        <v>15</v>
      </c>
      <c r="C3" s="51" t="s">
        <v>11</v>
      </c>
      <c r="D3" s="51" t="s">
        <v>1</v>
      </c>
      <c r="E3" s="53" t="s">
        <v>6</v>
      </c>
      <c r="F3" s="53"/>
      <c r="G3" s="53"/>
      <c r="H3" s="53" t="s">
        <v>4</v>
      </c>
      <c r="I3" s="54" t="s">
        <v>14</v>
      </c>
      <c r="J3" s="54"/>
      <c r="K3" s="54"/>
      <c r="L3" s="41" t="s">
        <v>17</v>
      </c>
      <c r="M3" s="43" t="s">
        <v>8</v>
      </c>
      <c r="N3" s="43" t="s">
        <v>18</v>
      </c>
    </row>
    <row r="4" spans="1:14" ht="102.75" customHeight="1" x14ac:dyDescent="0.2">
      <c r="A4" s="52"/>
      <c r="B4" s="52"/>
      <c r="C4" s="52"/>
      <c r="D4" s="52"/>
      <c r="E4" s="12" t="s">
        <v>45</v>
      </c>
      <c r="F4" s="12" t="s">
        <v>46</v>
      </c>
      <c r="G4" s="12" t="s">
        <v>47</v>
      </c>
      <c r="H4" s="43"/>
      <c r="I4" s="12" t="s">
        <v>3</v>
      </c>
      <c r="J4" s="12" t="s">
        <v>2</v>
      </c>
      <c r="K4" s="11" t="s">
        <v>10</v>
      </c>
      <c r="L4" s="42"/>
      <c r="M4" s="44"/>
      <c r="N4" s="44"/>
    </row>
    <row r="5" spans="1:14" ht="45.75" customHeight="1" x14ac:dyDescent="0.2">
      <c r="A5" s="33">
        <v>1</v>
      </c>
      <c r="B5" s="35" t="s">
        <v>42</v>
      </c>
      <c r="C5" s="14" t="s">
        <v>19</v>
      </c>
      <c r="D5" s="14">
        <v>70</v>
      </c>
      <c r="E5" s="16">
        <v>264.83999999999997</v>
      </c>
      <c r="F5" s="17">
        <v>268.81</v>
      </c>
      <c r="G5" s="37">
        <v>282.86500000000001</v>
      </c>
      <c r="H5" s="18">
        <v>1</v>
      </c>
      <c r="I5" s="18">
        <f t="shared" ref="I5:I33" si="0">AVERAGE(E5:G5)</f>
        <v>272.17166666666668</v>
      </c>
      <c r="J5" s="19">
        <f t="shared" ref="J5:J33" si="1">SQRT(((SUM((POWER(G5-I5,2)),(POWER(F5-I5,2)),(POWER(E5-I5,2)))/(COLUMNS(E5:G5)-1))))</f>
        <v>9.4710484284124323</v>
      </c>
      <c r="K5" s="20">
        <f t="shared" ref="K5:K33" si="2">J5/I5*100</f>
        <v>3.479806897024218</v>
      </c>
      <c r="L5" s="18">
        <f t="shared" ref="L5:L33" si="3">((D5/3)*(SUM(E5:G5)))</f>
        <v>19052.016666666666</v>
      </c>
      <c r="M5" s="17">
        <f>E5</f>
        <v>264.83999999999997</v>
      </c>
      <c r="N5" s="19">
        <f t="shared" ref="N5:N33" si="4">M5*D5</f>
        <v>18538.8</v>
      </c>
    </row>
    <row r="6" spans="1:14" ht="45.75" customHeight="1" x14ac:dyDescent="0.2">
      <c r="A6" s="33">
        <v>2</v>
      </c>
      <c r="B6" s="35" t="s">
        <v>43</v>
      </c>
      <c r="C6" s="14" t="s">
        <v>19</v>
      </c>
      <c r="D6" s="14">
        <v>24</v>
      </c>
      <c r="E6" s="16">
        <v>433.95</v>
      </c>
      <c r="F6" s="17">
        <v>440.46</v>
      </c>
      <c r="G6" s="37">
        <v>463.50299999999999</v>
      </c>
      <c r="H6" s="18">
        <v>1</v>
      </c>
      <c r="I6" s="18">
        <f t="shared" si="0"/>
        <v>445.971</v>
      </c>
      <c r="J6" s="19">
        <f t="shared" si="1"/>
        <v>15.528145188656628</v>
      </c>
      <c r="K6" s="21">
        <f t="shared" si="2"/>
        <v>3.4818733031198508</v>
      </c>
      <c r="L6" s="18">
        <f t="shared" si="3"/>
        <v>10703.304</v>
      </c>
      <c r="M6" s="17">
        <f t="shared" ref="M6:M33" si="5">E6</f>
        <v>433.95</v>
      </c>
      <c r="N6" s="19">
        <f t="shared" si="4"/>
        <v>10414.799999999999</v>
      </c>
    </row>
    <row r="7" spans="1:14" ht="54.75" customHeight="1" x14ac:dyDescent="0.2">
      <c r="A7" s="33">
        <v>3</v>
      </c>
      <c r="B7" s="35" t="s">
        <v>44</v>
      </c>
      <c r="C7" s="14" t="s">
        <v>19</v>
      </c>
      <c r="D7" s="14">
        <v>60</v>
      </c>
      <c r="E7" s="16">
        <v>196.99</v>
      </c>
      <c r="F7" s="17">
        <v>199.95</v>
      </c>
      <c r="G7" s="37">
        <v>210.405</v>
      </c>
      <c r="H7" s="18">
        <v>1</v>
      </c>
      <c r="I7" s="18">
        <f t="shared" si="0"/>
        <v>202.44833333333335</v>
      </c>
      <c r="J7" s="19">
        <f t="shared" si="1"/>
        <v>7.0478229499139182</v>
      </c>
      <c r="K7" s="21">
        <f t="shared" si="2"/>
        <v>3.4812946265700306</v>
      </c>
      <c r="L7" s="18">
        <f t="shared" si="3"/>
        <v>12146.900000000001</v>
      </c>
      <c r="M7" s="17">
        <f t="shared" si="5"/>
        <v>196.99</v>
      </c>
      <c r="N7" s="19">
        <f t="shared" si="4"/>
        <v>11819.400000000001</v>
      </c>
    </row>
    <row r="8" spans="1:14" ht="58.5" customHeight="1" x14ac:dyDescent="0.25">
      <c r="A8" s="33">
        <v>4</v>
      </c>
      <c r="B8" s="36" t="s">
        <v>21</v>
      </c>
      <c r="C8" s="14" t="s">
        <v>19</v>
      </c>
      <c r="D8" s="14">
        <v>56</v>
      </c>
      <c r="E8" s="16">
        <v>32.200000000000003</v>
      </c>
      <c r="F8" s="17">
        <v>32.68</v>
      </c>
      <c r="G8" s="38">
        <v>34.400500000000001</v>
      </c>
      <c r="H8" s="18">
        <v>1</v>
      </c>
      <c r="I8" s="18">
        <f t="shared" si="0"/>
        <v>33.093499999999999</v>
      </c>
      <c r="J8" s="19">
        <f t="shared" si="1"/>
        <v>1.1570595274228543</v>
      </c>
      <c r="K8" s="21">
        <f t="shared" si="2"/>
        <v>3.4963347105106872</v>
      </c>
      <c r="L8" s="18">
        <f t="shared" si="3"/>
        <v>1853.2359999999999</v>
      </c>
      <c r="M8" s="17">
        <f t="shared" si="5"/>
        <v>32.200000000000003</v>
      </c>
      <c r="N8" s="19">
        <f t="shared" si="4"/>
        <v>1803.2000000000003</v>
      </c>
    </row>
    <row r="9" spans="1:14" ht="58.5" customHeight="1" x14ac:dyDescent="0.2">
      <c r="A9" s="33">
        <v>5</v>
      </c>
      <c r="B9" s="35" t="s">
        <v>20</v>
      </c>
      <c r="C9" s="14" t="s">
        <v>19</v>
      </c>
      <c r="D9" s="14">
        <v>12</v>
      </c>
      <c r="E9" s="16">
        <v>164.52</v>
      </c>
      <c r="F9" s="17">
        <v>166.99</v>
      </c>
      <c r="G9" s="37">
        <v>193.285</v>
      </c>
      <c r="H9" s="18">
        <v>1</v>
      </c>
      <c r="I9" s="18">
        <f t="shared" si="0"/>
        <v>174.93166666666664</v>
      </c>
      <c r="J9" s="19">
        <f t="shared" si="1"/>
        <v>15.942360500670317</v>
      </c>
      <c r="K9" s="21">
        <f t="shared" si="2"/>
        <v>9.1134788826133928</v>
      </c>
      <c r="L9" s="18">
        <f t="shared" si="3"/>
        <v>2099.1799999999998</v>
      </c>
      <c r="M9" s="17">
        <f t="shared" si="5"/>
        <v>164.52</v>
      </c>
      <c r="N9" s="19">
        <f t="shared" si="4"/>
        <v>1974.2400000000002</v>
      </c>
    </row>
    <row r="10" spans="1:14" ht="65.25" customHeight="1" x14ac:dyDescent="0.2">
      <c r="A10" s="33">
        <v>6</v>
      </c>
      <c r="B10" s="35" t="s">
        <v>22</v>
      </c>
      <c r="C10" s="14" t="s">
        <v>19</v>
      </c>
      <c r="D10" s="14">
        <v>24</v>
      </c>
      <c r="E10" s="16">
        <v>532.91</v>
      </c>
      <c r="F10" s="17">
        <v>540.91</v>
      </c>
      <c r="G10" s="37">
        <v>569.197</v>
      </c>
      <c r="H10" s="18">
        <v>1</v>
      </c>
      <c r="I10" s="18">
        <f t="shared" si="0"/>
        <v>547.67233333333331</v>
      </c>
      <c r="J10" s="19">
        <f t="shared" si="1"/>
        <v>19.06524210004515</v>
      </c>
      <c r="K10" s="21">
        <f t="shared" si="2"/>
        <v>3.4811402620992631</v>
      </c>
      <c r="L10" s="18">
        <f t="shared" si="3"/>
        <v>13144.135999999999</v>
      </c>
      <c r="M10" s="17">
        <f t="shared" si="5"/>
        <v>532.91</v>
      </c>
      <c r="N10" s="19">
        <f t="shared" si="4"/>
        <v>12789.84</v>
      </c>
    </row>
    <row r="11" spans="1:14" ht="49.5" customHeight="1" x14ac:dyDescent="0.2">
      <c r="A11" s="33">
        <v>7</v>
      </c>
      <c r="B11" s="35" t="s">
        <v>23</v>
      </c>
      <c r="C11" s="14" t="s">
        <v>19</v>
      </c>
      <c r="D11" s="14">
        <v>24</v>
      </c>
      <c r="E11" s="16">
        <v>628.51</v>
      </c>
      <c r="F11" s="17">
        <v>637.94000000000005</v>
      </c>
      <c r="G11" s="37">
        <v>671.29700000000003</v>
      </c>
      <c r="H11" s="18">
        <v>1</v>
      </c>
      <c r="I11" s="18">
        <f t="shared" si="0"/>
        <v>645.91566666666665</v>
      </c>
      <c r="J11" s="19">
        <f t="shared" si="1"/>
        <v>22.48088713403752</v>
      </c>
      <c r="K11" s="21">
        <f t="shared" si="2"/>
        <v>3.4804678527234234</v>
      </c>
      <c r="L11" s="18">
        <f t="shared" si="3"/>
        <v>15501.976000000001</v>
      </c>
      <c r="M11" s="17">
        <f t="shared" si="5"/>
        <v>628.51</v>
      </c>
      <c r="N11" s="19">
        <f t="shared" si="4"/>
        <v>15084.24</v>
      </c>
    </row>
    <row r="12" spans="1:14" ht="58.5" customHeight="1" x14ac:dyDescent="0.2">
      <c r="A12" s="33">
        <v>8</v>
      </c>
      <c r="B12" s="35" t="s">
        <v>25</v>
      </c>
      <c r="C12" s="14" t="s">
        <v>19</v>
      </c>
      <c r="D12" s="14">
        <v>20</v>
      </c>
      <c r="E12" s="16">
        <v>566</v>
      </c>
      <c r="F12" s="17">
        <v>574.5</v>
      </c>
      <c r="G12" s="37">
        <v>605.62</v>
      </c>
      <c r="H12" s="18">
        <v>1</v>
      </c>
      <c r="I12" s="18">
        <f t="shared" si="0"/>
        <v>582.04</v>
      </c>
      <c r="J12" s="19">
        <f t="shared" si="1"/>
        <v>20.858446730281717</v>
      </c>
      <c r="K12" s="21">
        <f t="shared" si="2"/>
        <v>3.583679254051563</v>
      </c>
      <c r="L12" s="18">
        <f t="shared" si="3"/>
        <v>11640.8</v>
      </c>
      <c r="M12" s="17">
        <f t="shared" si="5"/>
        <v>566</v>
      </c>
      <c r="N12" s="19">
        <f t="shared" si="4"/>
        <v>11320</v>
      </c>
    </row>
    <row r="13" spans="1:14" ht="43.5" customHeight="1" x14ac:dyDescent="0.2">
      <c r="A13" s="33">
        <v>9</v>
      </c>
      <c r="B13" s="35" t="s">
        <v>24</v>
      </c>
      <c r="C13" s="14" t="s">
        <v>19</v>
      </c>
      <c r="D13" s="14">
        <v>10</v>
      </c>
      <c r="E13" s="16">
        <v>577</v>
      </c>
      <c r="F13" s="17">
        <v>585.66</v>
      </c>
      <c r="G13" s="37">
        <v>617.39</v>
      </c>
      <c r="H13" s="18">
        <v>1</v>
      </c>
      <c r="I13" s="18">
        <f t="shared" si="0"/>
        <v>593.34999999999991</v>
      </c>
      <c r="J13" s="19">
        <f t="shared" si="1"/>
        <v>21.264761931420722</v>
      </c>
      <c r="K13" s="21">
        <f t="shared" si="2"/>
        <v>3.5838479702402837</v>
      </c>
      <c r="L13" s="18">
        <f t="shared" si="3"/>
        <v>5933.4999999999991</v>
      </c>
      <c r="M13" s="17">
        <f t="shared" si="5"/>
        <v>577</v>
      </c>
      <c r="N13" s="19">
        <f t="shared" si="4"/>
        <v>5770</v>
      </c>
    </row>
    <row r="14" spans="1:14" ht="38.25" customHeight="1" x14ac:dyDescent="0.2">
      <c r="A14" s="33">
        <v>10</v>
      </c>
      <c r="B14" s="35" t="s">
        <v>26</v>
      </c>
      <c r="C14" s="14" t="s">
        <v>19</v>
      </c>
      <c r="D14" s="14">
        <v>100</v>
      </c>
      <c r="E14" s="16">
        <v>39.840000000000003</v>
      </c>
      <c r="F14" s="17">
        <v>40.44</v>
      </c>
      <c r="G14" s="38">
        <v>42.543199999999999</v>
      </c>
      <c r="H14" s="18">
        <v>1</v>
      </c>
      <c r="I14" s="18">
        <f t="shared" ref="I14" si="6">AVERAGE(E14:G14)</f>
        <v>40.941066666666664</v>
      </c>
      <c r="J14" s="19">
        <f t="shared" ref="J14" si="7">SQRT(((SUM((POWER(G14-I14,2)),(POWER(F14-I14,2)),(POWER(E14-I14,2)))/(COLUMNS(E14:G14)-1))))</f>
        <v>1.4195504264848533</v>
      </c>
      <c r="K14" s="21">
        <f t="shared" ref="K14" si="8">J14/I14*100</f>
        <v>3.4673020076455918</v>
      </c>
      <c r="L14" s="18">
        <f t="shared" ref="L14" si="9">((D14/3)*(SUM(E14:G14)))</f>
        <v>4094.106666666667</v>
      </c>
      <c r="M14" s="17">
        <f t="shared" si="5"/>
        <v>39.840000000000003</v>
      </c>
      <c r="N14" s="19">
        <f t="shared" ref="N14" si="10">M14*D14</f>
        <v>3984.0000000000005</v>
      </c>
    </row>
    <row r="15" spans="1:14" ht="43.5" customHeight="1" x14ac:dyDescent="0.2">
      <c r="A15" s="33">
        <v>11</v>
      </c>
      <c r="B15" s="35" t="s">
        <v>27</v>
      </c>
      <c r="C15" s="14" t="s">
        <v>19</v>
      </c>
      <c r="D15" s="14">
        <v>1</v>
      </c>
      <c r="E15" s="16">
        <v>801.57</v>
      </c>
      <c r="F15" s="17">
        <v>813.6</v>
      </c>
      <c r="G15" s="37">
        <v>856.15</v>
      </c>
      <c r="H15" s="18">
        <v>1</v>
      </c>
      <c r="I15" s="18">
        <f t="shared" si="0"/>
        <v>823.77333333333343</v>
      </c>
      <c r="J15" s="19">
        <f t="shared" si="1"/>
        <v>28.676935563852204</v>
      </c>
      <c r="K15" s="21">
        <f t="shared" si="2"/>
        <v>3.4811682295921451</v>
      </c>
      <c r="L15" s="18">
        <f t="shared" si="3"/>
        <v>823.77333333333331</v>
      </c>
      <c r="M15" s="17">
        <f t="shared" si="5"/>
        <v>801.57</v>
      </c>
      <c r="N15" s="19">
        <f t="shared" si="4"/>
        <v>801.57</v>
      </c>
    </row>
    <row r="16" spans="1:14" ht="38.25" customHeight="1" x14ac:dyDescent="0.2">
      <c r="A16" s="33">
        <v>12</v>
      </c>
      <c r="B16" s="35" t="s">
        <v>28</v>
      </c>
      <c r="C16" s="14" t="s">
        <v>19</v>
      </c>
      <c r="D16" s="14">
        <v>100</v>
      </c>
      <c r="E16" s="16">
        <v>970.95</v>
      </c>
      <c r="F16" s="17">
        <v>985.52</v>
      </c>
      <c r="G16" s="37">
        <v>1037.07</v>
      </c>
      <c r="H16" s="18">
        <v>1</v>
      </c>
      <c r="I16" s="18">
        <f t="shared" si="0"/>
        <v>997.84666666666669</v>
      </c>
      <c r="J16" s="19">
        <f t="shared" si="1"/>
        <v>34.740806457728205</v>
      </c>
      <c r="K16" s="21">
        <f t="shared" si="2"/>
        <v>3.4815776429640031</v>
      </c>
      <c r="L16" s="18">
        <f t="shared" si="3"/>
        <v>99784.666666666672</v>
      </c>
      <c r="M16" s="17">
        <f t="shared" si="5"/>
        <v>970.95</v>
      </c>
      <c r="N16" s="19">
        <f t="shared" si="4"/>
        <v>97095</v>
      </c>
    </row>
    <row r="17" spans="1:14" ht="47.25" customHeight="1" x14ac:dyDescent="0.2">
      <c r="A17" s="33">
        <v>13</v>
      </c>
      <c r="B17" s="35" t="s">
        <v>29</v>
      </c>
      <c r="C17" s="14" t="s">
        <v>19</v>
      </c>
      <c r="D17" s="14">
        <v>20</v>
      </c>
      <c r="E17" s="16">
        <v>1073.17</v>
      </c>
      <c r="F17" s="17">
        <v>1089.28</v>
      </c>
      <c r="G17" s="37">
        <v>1146.25</v>
      </c>
      <c r="H17" s="18">
        <v>1</v>
      </c>
      <c r="I17" s="18">
        <f t="shared" si="0"/>
        <v>1102.8999999999999</v>
      </c>
      <c r="J17" s="19">
        <f t="shared" si="1"/>
        <v>38.396613131889616</v>
      </c>
      <c r="K17" s="21">
        <f t="shared" si="2"/>
        <v>3.4814228970794829</v>
      </c>
      <c r="L17" s="18">
        <f t="shared" si="3"/>
        <v>22058</v>
      </c>
      <c r="M17" s="17">
        <f t="shared" si="5"/>
        <v>1073.17</v>
      </c>
      <c r="N17" s="19">
        <f t="shared" si="4"/>
        <v>21463.4</v>
      </c>
    </row>
    <row r="18" spans="1:14" ht="48" customHeight="1" x14ac:dyDescent="0.2">
      <c r="A18" s="33">
        <v>14</v>
      </c>
      <c r="B18" s="35" t="s">
        <v>23</v>
      </c>
      <c r="C18" s="14" t="s">
        <v>19</v>
      </c>
      <c r="D18" s="14">
        <v>10</v>
      </c>
      <c r="E18" s="16">
        <v>1788.53</v>
      </c>
      <c r="F18" s="17">
        <v>1815.37</v>
      </c>
      <c r="G18" s="37">
        <v>1910.31</v>
      </c>
      <c r="H18" s="18">
        <v>1</v>
      </c>
      <c r="I18" s="18">
        <f t="shared" si="0"/>
        <v>1838.0699999999997</v>
      </c>
      <c r="J18" s="19">
        <f t="shared" si="1"/>
        <v>63.984838829210155</v>
      </c>
      <c r="K18" s="21">
        <f t="shared" si="2"/>
        <v>3.4810882517646315</v>
      </c>
      <c r="L18" s="18">
        <f t="shared" si="3"/>
        <v>18380.699999999997</v>
      </c>
      <c r="M18" s="17">
        <f t="shared" si="5"/>
        <v>1788.53</v>
      </c>
      <c r="N18" s="19">
        <f t="shared" si="4"/>
        <v>17885.3</v>
      </c>
    </row>
    <row r="19" spans="1:14" ht="56.25" customHeight="1" x14ac:dyDescent="0.2">
      <c r="A19" s="33">
        <v>15</v>
      </c>
      <c r="B19" s="35" t="s">
        <v>30</v>
      </c>
      <c r="C19" s="14" t="s">
        <v>19</v>
      </c>
      <c r="D19" s="14">
        <v>20</v>
      </c>
      <c r="E19" s="16">
        <v>970.95</v>
      </c>
      <c r="F19" s="17">
        <v>985.52</v>
      </c>
      <c r="G19" s="37">
        <v>1037.07</v>
      </c>
      <c r="H19" s="18">
        <v>1</v>
      </c>
      <c r="I19" s="18">
        <f t="shared" si="0"/>
        <v>997.84666666666669</v>
      </c>
      <c r="J19" s="19">
        <f t="shared" si="1"/>
        <v>34.740806457728205</v>
      </c>
      <c r="K19" s="21">
        <f t="shared" si="2"/>
        <v>3.4815776429640031</v>
      </c>
      <c r="L19" s="18">
        <f t="shared" si="3"/>
        <v>19956.933333333334</v>
      </c>
      <c r="M19" s="17">
        <f t="shared" si="5"/>
        <v>970.95</v>
      </c>
      <c r="N19" s="19">
        <f t="shared" si="4"/>
        <v>19419</v>
      </c>
    </row>
    <row r="20" spans="1:14" ht="46.5" customHeight="1" x14ac:dyDescent="0.2">
      <c r="A20" s="33">
        <v>16</v>
      </c>
      <c r="B20" s="35" t="s">
        <v>31</v>
      </c>
      <c r="C20" s="14" t="s">
        <v>19</v>
      </c>
      <c r="D20" s="14">
        <v>36</v>
      </c>
      <c r="E20" s="16">
        <v>96.61</v>
      </c>
      <c r="F20" s="17">
        <v>98.06</v>
      </c>
      <c r="G20" s="37">
        <v>113.506</v>
      </c>
      <c r="H20" s="18">
        <v>1</v>
      </c>
      <c r="I20" s="18">
        <f t="shared" si="0"/>
        <v>102.72533333333335</v>
      </c>
      <c r="J20" s="19">
        <f t="shared" si="1"/>
        <v>9.3644383351770397</v>
      </c>
      <c r="K20" s="21">
        <f t="shared" si="2"/>
        <v>9.1159970294672892</v>
      </c>
      <c r="L20" s="18">
        <f t="shared" si="3"/>
        <v>3698.1120000000005</v>
      </c>
      <c r="M20" s="17">
        <f t="shared" si="5"/>
        <v>96.61</v>
      </c>
      <c r="N20" s="19">
        <f t="shared" si="4"/>
        <v>3477.96</v>
      </c>
    </row>
    <row r="21" spans="1:14" ht="46.5" customHeight="1" x14ac:dyDescent="0.2">
      <c r="A21" s="34">
        <v>17</v>
      </c>
      <c r="B21" s="35" t="s">
        <v>32</v>
      </c>
      <c r="C21" s="14" t="s">
        <v>19</v>
      </c>
      <c r="D21" s="14">
        <v>40</v>
      </c>
      <c r="E21" s="16">
        <v>99.37</v>
      </c>
      <c r="F21" s="17">
        <v>100.86</v>
      </c>
      <c r="G21" s="37">
        <v>106.133</v>
      </c>
      <c r="H21" s="18">
        <v>1</v>
      </c>
      <c r="I21" s="18">
        <f t="shared" si="0"/>
        <v>102.121</v>
      </c>
      <c r="J21" s="19">
        <f t="shared" si="1"/>
        <v>3.5534677429238006</v>
      </c>
      <c r="K21" s="21">
        <f t="shared" si="2"/>
        <v>3.4796640680406581</v>
      </c>
      <c r="L21" s="18">
        <f t="shared" si="3"/>
        <v>4084.84</v>
      </c>
      <c r="M21" s="17">
        <f t="shared" si="5"/>
        <v>99.37</v>
      </c>
      <c r="N21" s="19">
        <f t="shared" si="4"/>
        <v>3974.8</v>
      </c>
    </row>
    <row r="22" spans="1:14" ht="46.5" customHeight="1" x14ac:dyDescent="0.2">
      <c r="A22" s="34">
        <v>18</v>
      </c>
      <c r="B22" s="35" t="s">
        <v>33</v>
      </c>
      <c r="C22" s="14" t="s">
        <v>19</v>
      </c>
      <c r="D22" s="14">
        <v>40</v>
      </c>
      <c r="E22" s="16">
        <v>73.790000000000006</v>
      </c>
      <c r="F22" s="17">
        <v>74.900000000000006</v>
      </c>
      <c r="G22" s="38">
        <v>78.816199999999995</v>
      </c>
      <c r="H22" s="18">
        <v>1</v>
      </c>
      <c r="I22" s="18">
        <f t="shared" si="0"/>
        <v>75.835399999999993</v>
      </c>
      <c r="J22" s="19">
        <f t="shared" si="1"/>
        <v>2.6404358503853045</v>
      </c>
      <c r="K22" s="21">
        <f t="shared" si="2"/>
        <v>3.4817985405039136</v>
      </c>
      <c r="L22" s="18">
        <f t="shared" si="3"/>
        <v>3033.4159999999997</v>
      </c>
      <c r="M22" s="17">
        <f t="shared" si="5"/>
        <v>73.790000000000006</v>
      </c>
      <c r="N22" s="19">
        <f t="shared" si="4"/>
        <v>2951.6000000000004</v>
      </c>
    </row>
    <row r="23" spans="1:14" ht="46.5" customHeight="1" x14ac:dyDescent="0.2">
      <c r="A23" s="34">
        <v>19</v>
      </c>
      <c r="B23" s="35" t="s">
        <v>34</v>
      </c>
      <c r="C23" s="14" t="s">
        <v>19</v>
      </c>
      <c r="D23" s="14">
        <v>12</v>
      </c>
      <c r="E23" s="16">
        <v>357.74</v>
      </c>
      <c r="F23" s="17">
        <v>363.11</v>
      </c>
      <c r="G23" s="37">
        <v>420.30700000000002</v>
      </c>
      <c r="H23" s="18">
        <v>1</v>
      </c>
      <c r="I23" s="18">
        <f t="shared" si="0"/>
        <v>380.38566666666674</v>
      </c>
      <c r="J23" s="19">
        <f t="shared" si="1"/>
        <v>34.676993328910932</v>
      </c>
      <c r="K23" s="21">
        <f t="shared" si="2"/>
        <v>9.1162723434840931</v>
      </c>
      <c r="L23" s="18">
        <f t="shared" si="3"/>
        <v>4564.6280000000006</v>
      </c>
      <c r="M23" s="17">
        <f t="shared" si="5"/>
        <v>357.74</v>
      </c>
      <c r="N23" s="19">
        <f t="shared" si="4"/>
        <v>4292.88</v>
      </c>
    </row>
    <row r="24" spans="1:14" ht="46.5" customHeight="1" x14ac:dyDescent="0.2">
      <c r="A24" s="34">
        <v>20</v>
      </c>
      <c r="B24" s="35" t="s">
        <v>35</v>
      </c>
      <c r="C24" s="14" t="s">
        <v>19</v>
      </c>
      <c r="D24" s="14">
        <v>4</v>
      </c>
      <c r="E24" s="16">
        <v>1059.3699999999999</v>
      </c>
      <c r="F24" s="17">
        <v>1075.27</v>
      </c>
      <c r="G24" s="37">
        <v>1131.51</v>
      </c>
      <c r="H24" s="18">
        <v>1</v>
      </c>
      <c r="I24" s="18">
        <f t="shared" si="0"/>
        <v>1088.7166666666665</v>
      </c>
      <c r="J24" s="19">
        <f t="shared" si="1"/>
        <v>37.903225896133648</v>
      </c>
      <c r="K24" s="21">
        <f t="shared" si="2"/>
        <v>3.4814591396108865</v>
      </c>
      <c r="L24" s="18">
        <f t="shared" si="3"/>
        <v>4354.8666666666659</v>
      </c>
      <c r="M24" s="17">
        <f t="shared" si="5"/>
        <v>1059.3699999999999</v>
      </c>
      <c r="N24" s="19">
        <f t="shared" si="4"/>
        <v>4237.4799999999996</v>
      </c>
    </row>
    <row r="25" spans="1:14" ht="46.5" customHeight="1" x14ac:dyDescent="0.2">
      <c r="A25" s="34">
        <v>21</v>
      </c>
      <c r="B25" s="35" t="s">
        <v>36</v>
      </c>
      <c r="C25" s="14" t="s">
        <v>19</v>
      </c>
      <c r="D25" s="14">
        <v>6</v>
      </c>
      <c r="E25" s="16">
        <v>531.46</v>
      </c>
      <c r="F25" s="17">
        <v>539.44000000000005</v>
      </c>
      <c r="G25" s="37">
        <v>3746.45</v>
      </c>
      <c r="H25" s="18">
        <v>1</v>
      </c>
      <c r="I25" s="18">
        <f t="shared" si="0"/>
        <v>1605.7833333333335</v>
      </c>
      <c r="J25" s="19">
        <f t="shared" si="1"/>
        <v>1853.8760081066189</v>
      </c>
      <c r="K25" s="21">
        <f t="shared" si="2"/>
        <v>115.44994705221453</v>
      </c>
      <c r="L25" s="18">
        <f t="shared" si="3"/>
        <v>9634.7000000000007</v>
      </c>
      <c r="M25" s="17">
        <f t="shared" si="5"/>
        <v>531.46</v>
      </c>
      <c r="N25" s="19">
        <f t="shared" si="4"/>
        <v>3188.76</v>
      </c>
    </row>
    <row r="26" spans="1:14" ht="46.5" customHeight="1" x14ac:dyDescent="0.2">
      <c r="A26" s="34">
        <v>22</v>
      </c>
      <c r="B26" s="35" t="s">
        <v>37</v>
      </c>
      <c r="C26" s="14" t="s">
        <v>19</v>
      </c>
      <c r="D26" s="14">
        <v>6</v>
      </c>
      <c r="E26" s="16">
        <v>252.37</v>
      </c>
      <c r="F26" s="17">
        <v>256.16000000000003</v>
      </c>
      <c r="G26" s="37">
        <v>1779.05</v>
      </c>
      <c r="H26" s="18">
        <v>1</v>
      </c>
      <c r="I26" s="18">
        <f t="shared" si="0"/>
        <v>762.52666666666664</v>
      </c>
      <c r="J26" s="19">
        <f t="shared" si="1"/>
        <v>880.33706978255395</v>
      </c>
      <c r="K26" s="21">
        <f t="shared" si="2"/>
        <v>115.45000434291531</v>
      </c>
      <c r="L26" s="18">
        <f t="shared" si="3"/>
        <v>4575.16</v>
      </c>
      <c r="M26" s="17">
        <f t="shared" si="5"/>
        <v>252.37</v>
      </c>
      <c r="N26" s="19">
        <f t="shared" si="4"/>
        <v>1514.22</v>
      </c>
    </row>
    <row r="27" spans="1:14" ht="46.5" customHeight="1" x14ac:dyDescent="0.2">
      <c r="A27" s="34">
        <v>23</v>
      </c>
      <c r="B27" s="35" t="s">
        <v>33</v>
      </c>
      <c r="C27" s="14" t="s">
        <v>19</v>
      </c>
      <c r="D27" s="14">
        <v>100</v>
      </c>
      <c r="E27" s="16">
        <v>68.09</v>
      </c>
      <c r="F27" s="17">
        <v>69.11</v>
      </c>
      <c r="G27" s="37">
        <v>7271.72</v>
      </c>
      <c r="H27" s="18">
        <v>1</v>
      </c>
      <c r="I27" s="18">
        <f t="shared" si="0"/>
        <v>2469.64</v>
      </c>
      <c r="J27" s="19">
        <f t="shared" si="1"/>
        <v>4158.7233022767932</v>
      </c>
      <c r="K27" s="21">
        <f t="shared" si="2"/>
        <v>168.3939077062565</v>
      </c>
      <c r="L27" s="18">
        <f t="shared" si="3"/>
        <v>246964.00000000003</v>
      </c>
      <c r="M27" s="17">
        <f t="shared" si="5"/>
        <v>68.09</v>
      </c>
      <c r="N27" s="19">
        <f t="shared" si="4"/>
        <v>6809</v>
      </c>
    </row>
    <row r="28" spans="1:14" ht="46.5" customHeight="1" x14ac:dyDescent="0.2">
      <c r="A28" s="34">
        <v>24</v>
      </c>
      <c r="B28" s="35" t="s">
        <v>38</v>
      </c>
      <c r="C28" s="14" t="s">
        <v>19</v>
      </c>
      <c r="D28" s="14">
        <v>10</v>
      </c>
      <c r="E28" s="16">
        <v>219.07</v>
      </c>
      <c r="F28" s="17">
        <v>222.36</v>
      </c>
      <c r="G28" s="37">
        <v>2573.89</v>
      </c>
      <c r="H28" s="18">
        <v>1</v>
      </c>
      <c r="I28" s="18">
        <f t="shared" si="0"/>
        <v>1005.1066666666666</v>
      </c>
      <c r="J28" s="19">
        <f t="shared" si="1"/>
        <v>1358.6072155826837</v>
      </c>
      <c r="K28" s="21">
        <f t="shared" si="2"/>
        <v>135.1704511212094</v>
      </c>
      <c r="L28" s="18">
        <f t="shared" si="3"/>
        <v>10051.066666666666</v>
      </c>
      <c r="M28" s="17">
        <f t="shared" si="5"/>
        <v>219.07</v>
      </c>
      <c r="N28" s="19">
        <f t="shared" si="4"/>
        <v>2190.6999999999998</v>
      </c>
    </row>
    <row r="29" spans="1:14" ht="46.5" customHeight="1" x14ac:dyDescent="0.2">
      <c r="A29" s="34">
        <v>25</v>
      </c>
      <c r="B29" s="35" t="s">
        <v>39</v>
      </c>
      <c r="C29" s="14" t="s">
        <v>19</v>
      </c>
      <c r="D29" s="14">
        <v>6</v>
      </c>
      <c r="E29" s="16">
        <v>290.64999999999998</v>
      </c>
      <c r="F29" s="17">
        <v>295.01</v>
      </c>
      <c r="G29" s="37">
        <v>1862.63</v>
      </c>
      <c r="H29" s="18">
        <v>1</v>
      </c>
      <c r="I29" s="18">
        <f t="shared" si="0"/>
        <v>816.09666666666669</v>
      </c>
      <c r="J29" s="19">
        <f t="shared" si="1"/>
        <v>906.32707436848284</v>
      </c>
      <c r="K29" s="21">
        <f t="shared" si="2"/>
        <v>111.05633822404405</v>
      </c>
      <c r="L29" s="18">
        <f t="shared" si="3"/>
        <v>4896.58</v>
      </c>
      <c r="M29" s="17">
        <f t="shared" si="5"/>
        <v>290.64999999999998</v>
      </c>
      <c r="N29" s="19">
        <f t="shared" si="4"/>
        <v>1743.8999999999999</v>
      </c>
    </row>
    <row r="30" spans="1:14" ht="46.5" customHeight="1" x14ac:dyDescent="0.2">
      <c r="A30" s="34">
        <v>26</v>
      </c>
      <c r="B30" s="35" t="s">
        <v>40</v>
      </c>
      <c r="C30" s="14" t="s">
        <v>19</v>
      </c>
      <c r="D30" s="14">
        <v>80</v>
      </c>
      <c r="E30" s="16">
        <v>80.599999999999994</v>
      </c>
      <c r="F30" s="17">
        <v>81.81</v>
      </c>
      <c r="G30" s="37">
        <v>7575.6</v>
      </c>
      <c r="H30" s="18">
        <v>1</v>
      </c>
      <c r="I30" s="18">
        <f t="shared" si="0"/>
        <v>2579.3366666666666</v>
      </c>
      <c r="J30" s="19">
        <f t="shared" si="1"/>
        <v>4326.8910129599217</v>
      </c>
      <c r="K30" s="21">
        <f t="shared" si="2"/>
        <v>167.75208404847973</v>
      </c>
      <c r="L30" s="18">
        <f t="shared" si="3"/>
        <v>206346.93333333335</v>
      </c>
      <c r="M30" s="17">
        <f t="shared" si="5"/>
        <v>80.599999999999994</v>
      </c>
      <c r="N30" s="19">
        <f t="shared" si="4"/>
        <v>6448</v>
      </c>
    </row>
    <row r="31" spans="1:14" ht="46.5" customHeight="1" x14ac:dyDescent="0.2">
      <c r="A31" s="34">
        <v>27</v>
      </c>
      <c r="B31" s="35" t="s">
        <v>41</v>
      </c>
      <c r="C31" s="14" t="s">
        <v>19</v>
      </c>
      <c r="D31" s="14">
        <v>12</v>
      </c>
      <c r="E31" s="16">
        <v>182.15</v>
      </c>
      <c r="F31" s="17">
        <v>184.88</v>
      </c>
      <c r="G31" s="37">
        <v>2568.13</v>
      </c>
      <c r="H31" s="18">
        <v>1</v>
      </c>
      <c r="I31" s="18">
        <f t="shared" si="0"/>
        <v>978.38666666666666</v>
      </c>
      <c r="J31" s="19">
        <f t="shared" si="1"/>
        <v>1376.7587888346068</v>
      </c>
      <c r="K31" s="21">
        <f t="shared" si="2"/>
        <v>140.71724766294921</v>
      </c>
      <c r="L31" s="18">
        <f t="shared" si="3"/>
        <v>11740.64</v>
      </c>
      <c r="M31" s="17">
        <f t="shared" si="5"/>
        <v>182.15</v>
      </c>
      <c r="N31" s="19">
        <f t="shared" si="4"/>
        <v>2185.8000000000002</v>
      </c>
    </row>
    <row r="32" spans="1:14" ht="46.5" customHeight="1" x14ac:dyDescent="0.2">
      <c r="A32" s="34">
        <v>28</v>
      </c>
      <c r="B32" s="35" t="s">
        <v>22</v>
      </c>
      <c r="C32" s="14" t="s">
        <v>19</v>
      </c>
      <c r="D32" s="14">
        <v>12</v>
      </c>
      <c r="E32" s="16">
        <v>206.83</v>
      </c>
      <c r="F32" s="17">
        <v>209.93</v>
      </c>
      <c r="G32" s="37">
        <v>2916.1</v>
      </c>
      <c r="H32" s="18">
        <v>1</v>
      </c>
      <c r="I32" s="18">
        <f t="shared" si="0"/>
        <v>1110.9533333333331</v>
      </c>
      <c r="J32" s="19">
        <f t="shared" si="1"/>
        <v>1563.3036392951092</v>
      </c>
      <c r="K32" s="21">
        <f t="shared" si="2"/>
        <v>140.71730939449387</v>
      </c>
      <c r="L32" s="18">
        <f t="shared" si="3"/>
        <v>13331.439999999999</v>
      </c>
      <c r="M32" s="17">
        <f t="shared" si="5"/>
        <v>206.83</v>
      </c>
      <c r="N32" s="19">
        <f t="shared" si="4"/>
        <v>2481.96</v>
      </c>
    </row>
    <row r="33" spans="1:14" ht="59.25" customHeight="1" x14ac:dyDescent="0.2">
      <c r="A33" s="33">
        <v>29</v>
      </c>
      <c r="B33" s="35" t="s">
        <v>48</v>
      </c>
      <c r="C33" s="14" t="s">
        <v>19</v>
      </c>
      <c r="D33" s="14">
        <v>32</v>
      </c>
      <c r="E33" s="16">
        <v>130.28</v>
      </c>
      <c r="F33" s="17">
        <v>132.24</v>
      </c>
      <c r="G33" s="37">
        <v>4452.93</v>
      </c>
      <c r="H33" s="18">
        <v>1</v>
      </c>
      <c r="I33" s="18">
        <f t="shared" si="0"/>
        <v>1571.8166666666668</v>
      </c>
      <c r="J33" s="19">
        <f t="shared" si="1"/>
        <v>2495.1175303046016</v>
      </c>
      <c r="K33" s="21">
        <f t="shared" si="2"/>
        <v>158.74100225670517</v>
      </c>
      <c r="L33" s="18">
        <f t="shared" si="3"/>
        <v>50298.133333333339</v>
      </c>
      <c r="M33" s="17">
        <f t="shared" si="5"/>
        <v>130.28</v>
      </c>
      <c r="N33" s="19">
        <f t="shared" si="4"/>
        <v>4168.96</v>
      </c>
    </row>
    <row r="34" spans="1:14" ht="25.5" customHeight="1" x14ac:dyDescent="0.2">
      <c r="A34" s="47" t="s">
        <v>16</v>
      </c>
      <c r="B34" s="48"/>
      <c r="C34" s="48"/>
      <c r="D34" s="48"/>
      <c r="E34" s="48"/>
      <c r="F34" s="48"/>
      <c r="G34" s="48"/>
      <c r="H34" s="48"/>
      <c r="I34" s="22"/>
      <c r="J34" s="23"/>
      <c r="K34" s="23"/>
      <c r="L34" s="24"/>
      <c r="M34" s="25"/>
      <c r="N34" s="26">
        <f>SUM(N5:N33)</f>
        <v>299828.81</v>
      </c>
    </row>
    <row r="35" spans="1:14" ht="46.5" customHeight="1" x14ac:dyDescent="0.2">
      <c r="A35" s="27"/>
      <c r="B35" s="39" t="s">
        <v>49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 ht="21.75" customHeight="1" x14ac:dyDescent="0.2">
      <c r="A36" s="28"/>
      <c r="B36" s="29" t="s">
        <v>7</v>
      </c>
      <c r="C36" s="49">
        <v>46251</v>
      </c>
      <c r="D36" s="50"/>
      <c r="E36" s="50"/>
      <c r="F36" s="30"/>
      <c r="G36" s="31"/>
      <c r="H36" s="32"/>
      <c r="I36" s="32"/>
      <c r="J36" s="32"/>
      <c r="K36" s="32"/>
      <c r="L36" s="32"/>
      <c r="M36" s="32"/>
      <c r="N36" s="32"/>
    </row>
    <row r="37" spans="1:14" ht="21.75" hidden="1" customHeight="1" x14ac:dyDescent="0.25">
      <c r="A37" s="46" t="s">
        <v>9</v>
      </c>
      <c r="B37" s="46"/>
      <c r="C37" s="46"/>
      <c r="D37" s="13"/>
      <c r="E37" s="7"/>
      <c r="F37" s="6"/>
      <c r="G37" s="7"/>
      <c r="H37" s="8"/>
      <c r="I37" s="8"/>
      <c r="J37" s="8"/>
      <c r="K37" s="8"/>
      <c r="L37" s="8"/>
      <c r="M37" s="8"/>
      <c r="N37" s="8"/>
    </row>
    <row r="38" spans="1:14" ht="21.75" customHeight="1" x14ac:dyDescent="0.25">
      <c r="A38" s="13"/>
      <c r="B38" s="9"/>
      <c r="C38" s="45"/>
      <c r="D38" s="45"/>
      <c r="E38" s="45"/>
      <c r="F38" s="40"/>
      <c r="G38" s="40"/>
      <c r="H38" s="15"/>
      <c r="I38" s="15"/>
      <c r="J38" s="15"/>
      <c r="K38" s="15"/>
      <c r="L38" s="15"/>
      <c r="M38" s="15"/>
      <c r="N38" s="15"/>
    </row>
    <row r="39" spans="1:14" ht="46.5" customHeight="1" x14ac:dyDescent="0.2"/>
    <row r="40" spans="1:14" ht="36" customHeight="1" x14ac:dyDescent="0.2"/>
    <row r="41" spans="1:14" ht="36" customHeight="1" x14ac:dyDescent="0.2"/>
    <row r="42" spans="1:14" ht="36" customHeight="1" x14ac:dyDescent="0.2"/>
    <row r="43" spans="1:14" ht="36" customHeight="1" x14ac:dyDescent="0.2"/>
    <row r="44" spans="1:14" ht="55.5" customHeight="1" x14ac:dyDescent="0.2"/>
    <row r="45" spans="1:14" ht="36" customHeight="1" x14ac:dyDescent="0.2"/>
    <row r="46" spans="1:14" ht="36" customHeight="1" x14ac:dyDescent="0.2"/>
    <row r="47" spans="1:14" ht="52.5" customHeight="1" x14ac:dyDescent="0.2"/>
    <row r="48" spans="1:14" ht="51" customHeight="1" x14ac:dyDescent="0.2"/>
    <row r="49" spans="1:14" s="3" customFormat="1" ht="32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s="3" customFormat="1" ht="52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customHeight="1" x14ac:dyDescent="0.2"/>
    <row r="52" spans="1:14" s="4" customFormat="1" ht="14.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s="4" customFormat="1" ht="14.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s="4" customFormat="1" ht="32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s="5" customFormat="1" ht="2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s="4" customFormat="1" ht="14.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</sheetData>
  <autoFilter ref="A4:N35"/>
  <mergeCells count="18">
    <mergeCell ref="A1:N1"/>
    <mergeCell ref="A3:A4"/>
    <mergeCell ref="B3:B4"/>
    <mergeCell ref="C3:C4"/>
    <mergeCell ref="D3:D4"/>
    <mergeCell ref="E3:G3"/>
    <mergeCell ref="I3:K3"/>
    <mergeCell ref="C2:N2"/>
    <mergeCell ref="H3:H4"/>
    <mergeCell ref="B35:N35"/>
    <mergeCell ref="F38:G38"/>
    <mergeCell ref="L3:L4"/>
    <mergeCell ref="M3:M4"/>
    <mergeCell ref="N3:N4"/>
    <mergeCell ref="C38:E38"/>
    <mergeCell ref="A37:C37"/>
    <mergeCell ref="A34:H34"/>
    <mergeCell ref="C36:E3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G1:G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2026-07-28T13:45:07Z</cp:lastPrinted>
  <dcterms:created xsi:type="dcterms:W3CDTF">2014-01-15T18:15:09Z</dcterms:created>
  <dcterms:modified xsi:type="dcterms:W3CDTF">2026-08-25T06:57:39Z</dcterms:modified>
</cp:coreProperties>
</file>