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товара для текущего ремонта помещения на территории УТЦ\Закупочная сессия\"/>
    </mc:Choice>
  </mc:AlternateContent>
  <xr:revisionPtr revIDLastSave="0" documentId="13_ncr:1_{EE0C0A5D-AFA6-4119-B36B-EB72F7993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1" l="1"/>
  <c r="P30" i="1"/>
  <c r="O30" i="1"/>
  <c r="J30" i="1"/>
  <c r="L30" i="1" s="1"/>
  <c r="M30" i="1" s="1"/>
  <c r="N30" i="1" s="1"/>
  <c r="H30" i="1"/>
  <c r="I30" i="1" s="1"/>
  <c r="Q29" i="1"/>
  <c r="P29" i="1"/>
  <c r="O29" i="1"/>
  <c r="J29" i="1"/>
  <c r="L29" i="1" s="1"/>
  <c r="M29" i="1" s="1"/>
  <c r="N29" i="1" s="1"/>
  <c r="H29" i="1"/>
  <c r="I29" i="1" s="1"/>
  <c r="Q28" i="1"/>
  <c r="P28" i="1"/>
  <c r="O28" i="1"/>
  <c r="J28" i="1"/>
  <c r="L28" i="1" s="1"/>
  <c r="M28" i="1" s="1"/>
  <c r="H28" i="1"/>
  <c r="I28" i="1" s="1"/>
  <c r="Q24" i="1"/>
  <c r="P24" i="1"/>
  <c r="O24" i="1"/>
  <c r="J24" i="1"/>
  <c r="L24" i="1" s="1"/>
  <c r="M24" i="1" s="1"/>
  <c r="H24" i="1"/>
  <c r="I24" i="1" s="1"/>
  <c r="Q23" i="1"/>
  <c r="P23" i="1"/>
  <c r="O23" i="1"/>
  <c r="J23" i="1"/>
  <c r="L23" i="1" s="1"/>
  <c r="M23" i="1" s="1"/>
  <c r="H23" i="1"/>
  <c r="I23" i="1" s="1"/>
  <c r="Q22" i="1"/>
  <c r="P22" i="1"/>
  <c r="O22" i="1"/>
  <c r="J22" i="1"/>
  <c r="L22" i="1" s="1"/>
  <c r="M22" i="1" s="1"/>
  <c r="H22" i="1"/>
  <c r="I22" i="1" s="1"/>
  <c r="Q21" i="1"/>
  <c r="P21" i="1"/>
  <c r="O21" i="1"/>
  <c r="J21" i="1"/>
  <c r="L21" i="1" s="1"/>
  <c r="M21" i="1" s="1"/>
  <c r="H21" i="1"/>
  <c r="I21" i="1" s="1"/>
  <c r="Q20" i="1"/>
  <c r="P20" i="1"/>
  <c r="O20" i="1"/>
  <c r="J20" i="1"/>
  <c r="L20" i="1" s="1"/>
  <c r="M20" i="1" s="1"/>
  <c r="H20" i="1"/>
  <c r="I20" i="1" s="1"/>
  <c r="Q27" i="1"/>
  <c r="P27" i="1"/>
  <c r="O27" i="1"/>
  <c r="J27" i="1"/>
  <c r="L27" i="1" s="1"/>
  <c r="M27" i="1" s="1"/>
  <c r="H27" i="1"/>
  <c r="I27" i="1" s="1"/>
  <c r="Q26" i="1"/>
  <c r="P26" i="1"/>
  <c r="O26" i="1"/>
  <c r="J26" i="1"/>
  <c r="L26" i="1" s="1"/>
  <c r="M26" i="1" s="1"/>
  <c r="H26" i="1"/>
  <c r="I26" i="1" s="1"/>
  <c r="Q25" i="1"/>
  <c r="P25" i="1"/>
  <c r="O25" i="1"/>
  <c r="J25" i="1"/>
  <c r="L25" i="1" s="1"/>
  <c r="M25" i="1" s="1"/>
  <c r="H25" i="1"/>
  <c r="I25" i="1" s="1"/>
  <c r="Q19" i="1"/>
  <c r="P19" i="1"/>
  <c r="O19" i="1"/>
  <c r="J19" i="1"/>
  <c r="L19" i="1" s="1"/>
  <c r="M19" i="1" s="1"/>
  <c r="H19" i="1"/>
  <c r="I19" i="1" s="1"/>
  <c r="Q18" i="1"/>
  <c r="P18" i="1"/>
  <c r="O18" i="1"/>
  <c r="J18" i="1"/>
  <c r="L18" i="1" s="1"/>
  <c r="M18" i="1" s="1"/>
  <c r="H18" i="1"/>
  <c r="I18" i="1" s="1"/>
  <c r="Q16" i="1"/>
  <c r="P16" i="1"/>
  <c r="O16" i="1"/>
  <c r="J16" i="1"/>
  <c r="L16" i="1" s="1"/>
  <c r="M16" i="1" s="1"/>
  <c r="H16" i="1"/>
  <c r="I16" i="1" s="1"/>
  <c r="H17" i="1"/>
  <c r="I17" i="1" s="1"/>
  <c r="J17" i="1"/>
  <c r="L17" i="1" s="1"/>
  <c r="M17" i="1" s="1"/>
  <c r="O17" i="1"/>
  <c r="P17" i="1"/>
  <c r="Q17" i="1"/>
  <c r="N21" i="1" l="1"/>
  <c r="N28" i="1"/>
  <c r="N22" i="1"/>
  <c r="N24" i="1"/>
  <c r="N20" i="1"/>
  <c r="N23" i="1"/>
  <c r="N26" i="1"/>
  <c r="N27" i="1"/>
  <c r="O31" i="1"/>
  <c r="P31" i="1"/>
  <c r="Q31" i="1"/>
  <c r="N19" i="1"/>
  <c r="I32" i="1"/>
  <c r="N25" i="1"/>
  <c r="N18" i="1"/>
  <c r="N16" i="1"/>
  <c r="N17" i="1"/>
</calcChain>
</file>

<file path=xl/sharedStrings.xml><?xml version="1.0" encoding="utf-8"?>
<sst xmlns="http://schemas.openxmlformats.org/spreadsheetml/2006/main" count="67" uniqueCount="53">
  <si>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</si>
  <si>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</si>
  <si>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</si>
  <si>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</si>
  <si>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</si>
  <si>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</si>
  <si>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</si>
  <si>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</si>
  <si>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</si>
  <si>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</si>
  <si>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</si>
  <si>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</si>
  <si>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</si>
  <si>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</si>
  <si>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</si>
  <si>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шт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</si>
  <si>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</si>
  <si>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</si>
  <si>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</si>
  <si>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</t>
  </si>
  <si>
    <t xml:space="preserve">Специалист по закупкам </t>
  </si>
  <si>
    <t>________________ /Е.Н. Астудина</t>
  </si>
  <si>
    <t>шт.</t>
  </si>
  <si>
    <t>"______"_____________________2026 г.</t>
  </si>
  <si>
    <t>Расчет подготовил: начальник ОЭО                             _______________/Андреев С.А.</t>
  </si>
  <si>
    <t>Металлочерепица</t>
  </si>
  <si>
    <t>Саморез кровельный по металлу</t>
  </si>
  <si>
    <t>Планка примыкания для металлочерепицы</t>
  </si>
  <si>
    <t xml:space="preserve">Окно пластиковое </t>
  </si>
  <si>
    <t>Дверь металлическая</t>
  </si>
  <si>
    <t>Сайдинг металлический</t>
  </si>
  <si>
    <t>Планка Н-образная для стыков</t>
  </si>
  <si>
    <t>Планка стартово-финишная</t>
  </si>
  <si>
    <t>Углы внешние для сайдинга</t>
  </si>
  <si>
    <t>Труба вентиляционная</t>
  </si>
  <si>
    <t>Отвод для круглых воздуховодов 150 мм, 90 градусов</t>
  </si>
  <si>
    <t>Торцевая площадка (фланец) для трубы 150 мм</t>
  </si>
  <si>
    <t xml:space="preserve">Профилированная труба металлическая </t>
  </si>
  <si>
    <t>Дефлектор вентиляционный</t>
  </si>
  <si>
    <t>лист</t>
  </si>
  <si>
    <t>кг</t>
  </si>
  <si>
    <t>кв.м</t>
  </si>
  <si>
    <t xml:space="preserve">                                         
    Заказчик принимает в работу наименьшую сумму из представленных ценовых предложений, которая составляет:        212 100 (двести двенадцать тысяч сто) рублей 00 копеек,    в том числе НДС    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</si>
  <si>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t>n3
Поставщик 3
вх. 2155 от 18.08.2026г.</t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</si>
  <si>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 xml:space="preserve">Поставщик 2
вх. 2156 от 18.08.2026г. </t>
    </r>
  </si>
  <si>
    <r>
      <t>n1</t>
    </r>
    <r>
      <rPr>
        <b/>
        <vertAlign val="subscript"/>
        <sz val="10"/>
        <color indexed="64"/>
        <rFont val="Times New Roman"/>
      </rPr>
      <t xml:space="preserve">  
</t>
    </r>
    <r>
      <rPr>
        <b/>
        <sz val="10"/>
        <color indexed="64"/>
        <rFont val="Times New Roman"/>
      </rPr>
      <t>Поставщик 1
вх. 2157 от 18.08.2026г.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</si>
  <si>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>Поставщик 2
вх. 2156 от 18.08.2026г.</t>
    </r>
  </si>
  <si>
    <t>Заместитель директора ФГБУ ПОО  «ГУОР г. Бронницы МО»</t>
  </si>
  <si>
    <t>_____________________________________ Василига Н.Н.</t>
  </si>
  <si>
    <t xml:space="preserve">232 348 (двести тридцать две тысячи триста сорок восемь) рублей 17 копеек, в том числе НДС 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</si>
  <si>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</rPr>
      <t xml:space="preserve">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 поставка товара для текущего ремонта помещения на территории УТЦ
</t>
    </r>
  </si>
  <si>
    <t>(утверждено установленным порядком)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</si>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</sst>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indexed="64"/>
      <name val="Calibri"/>
    </font>
    <font>
      <sz val="11"/>
      <color indexed="64"/>
      <name val="Times New Roman"/>
    </font>
    <font>
      <b/>
      <sz val="11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4"/>
      <color indexed="64"/>
      <name val="Times New Roman"/>
    </font>
    <font>
      <b/>
      <vertAlign val="subscript"/>
      <sz val="10"/>
      <color indexed="64"/>
      <name val="Times New Roman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9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55"/>
  <sheetViews>
    <sheetView tabSelected="1" zoomScale="80" workbookViewId="0">
      <selection activeCell="I44" sqref="I44"/>
    </sheetView>
  </sheetViews>
  <sheetFormatPr defaultRowHeight="15" x14ac:dyDescent="0.25"/>
  <cols>
    <col min="1" max="1" width="5.28515625" style="1" bestFit="1" customWidth="1"/>
    <col min="2" max="2" width="28.42578125" style="1" customWidth="1"/>
    <col min="3" max="3" width="8.42578125" style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49" t="s">
        <v>0</v>
      </c>
      <c r="M3" s="49"/>
      <c r="N3" s="49"/>
      <c r="O3" s="49"/>
      <c r="P3" s="49"/>
      <c r="Q3" s="49"/>
    </row>
    <row r="4" spans="1:17" x14ac:dyDescent="0.25">
      <c r="L4" s="49" t="s">
        <v>47</v>
      </c>
      <c r="M4" s="49"/>
      <c r="N4" s="49"/>
      <c r="O4" s="49"/>
      <c r="P4" s="49"/>
      <c r="Q4" s="49"/>
    </row>
    <row r="5" spans="1:17" x14ac:dyDescent="0.25">
      <c r="L5" s="49" t="s">
        <v>48</v>
      </c>
      <c r="M5" s="49"/>
      <c r="N5" s="49"/>
      <c r="O5" s="49"/>
      <c r="P5" s="49"/>
      <c r="Q5" s="49"/>
    </row>
    <row r="6" spans="1:17" x14ac:dyDescent="0.25">
      <c r="L6" s="30"/>
      <c r="M6" s="30"/>
      <c r="N6" s="31"/>
      <c r="O6" s="31"/>
      <c r="P6" s="31" t="s">
        <v>51</v>
      </c>
      <c r="Q6" s="31"/>
    </row>
    <row r="7" spans="1:17" x14ac:dyDescent="0.25">
      <c r="L7" s="50" t="s">
        <v>23</v>
      </c>
      <c r="M7" s="49"/>
      <c r="N7" s="49"/>
      <c r="O7" s="49"/>
      <c r="P7" s="49"/>
      <c r="Q7" s="49"/>
    </row>
    <row r="8" spans="1:17" ht="11.25" customHeight="1" x14ac:dyDescent="0.25"/>
    <row r="9" spans="1:17" x14ac:dyDescent="0.25">
      <c r="H9" s="2"/>
      <c r="I9" s="2"/>
      <c r="J9" s="2"/>
      <c r="K9" s="2"/>
      <c r="L9" s="2"/>
      <c r="M9" s="2"/>
    </row>
    <row r="10" spans="1:17" x14ac:dyDescent="0.25">
      <c r="A10" s="51" t="s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17" ht="111" customHeight="1" x14ac:dyDescent="0.25">
      <c r="A11" s="47" t="s">
        <v>50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idden="1" x14ac:dyDescent="0.25"/>
    <row r="13" spans="1:17" ht="30" customHeight="1" x14ac:dyDescent="0.25">
      <c r="A13" s="48" t="s">
        <v>2</v>
      </c>
      <c r="B13" s="48" t="s">
        <v>3</v>
      </c>
      <c r="C13" s="48" t="s">
        <v>4</v>
      </c>
      <c r="D13" s="48" t="s">
        <v>5</v>
      </c>
      <c r="E13" s="48" t="s">
        <v>6</v>
      </c>
      <c r="F13" s="48"/>
      <c r="G13" s="48"/>
      <c r="H13" s="48" t="s">
        <v>7</v>
      </c>
      <c r="I13" s="48" t="s">
        <v>8</v>
      </c>
      <c r="J13" s="48" t="s">
        <v>9</v>
      </c>
      <c r="K13" s="48"/>
      <c r="L13" s="48"/>
      <c r="M13" s="48"/>
      <c r="N13" s="48"/>
      <c r="O13" s="4"/>
      <c r="P13" s="5"/>
      <c r="Q13" s="5"/>
    </row>
    <row r="14" spans="1:17" ht="52.5" x14ac:dyDescent="0.25">
      <c r="A14" s="48"/>
      <c r="B14" s="48"/>
      <c r="C14" s="48"/>
      <c r="D14" s="48"/>
      <c r="E14" s="16" t="s">
        <v>45</v>
      </c>
      <c r="F14" s="16" t="s">
        <v>44</v>
      </c>
      <c r="G14" s="16" t="s">
        <v>43</v>
      </c>
      <c r="H14" s="48"/>
      <c r="I14" s="48"/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16" t="s">
        <v>45</v>
      </c>
      <c r="P14" s="16" t="s">
        <v>46</v>
      </c>
      <c r="Q14" s="16" t="s">
        <v>43</v>
      </c>
    </row>
    <row r="15" spans="1:17" ht="15.75" thickBot="1" x14ac:dyDescent="0.3">
      <c r="A15" s="6">
        <v>1</v>
      </c>
      <c r="B15" s="26">
        <v>2</v>
      </c>
      <c r="C15" s="2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4"/>
      <c r="P15" s="5"/>
      <c r="Q15" s="5"/>
    </row>
    <row r="16" spans="1:17" ht="19.5" customHeight="1" thickBot="1" x14ac:dyDescent="0.3">
      <c r="A16" s="7">
        <v>1</v>
      </c>
      <c r="B16" s="25" t="s">
        <v>25</v>
      </c>
      <c r="C16" s="19" t="s">
        <v>39</v>
      </c>
      <c r="D16" s="24">
        <v>8</v>
      </c>
      <c r="E16" s="23">
        <v>5000</v>
      </c>
      <c r="F16" s="8">
        <v>4360</v>
      </c>
      <c r="G16" s="9">
        <v>4534</v>
      </c>
      <c r="H16" s="10">
        <f t="shared" ref="H16" si="0">ROUND((E16+F16+G16)/3,2)</f>
        <v>4631.33</v>
      </c>
      <c r="I16" s="10">
        <f t="shared" ref="I16" si="1">D16*H16</f>
        <v>37050.639999999999</v>
      </c>
      <c r="J16" s="11">
        <f>DEVSQ(E16:G16)</f>
        <v>219010.66666666666</v>
      </c>
      <c r="K16" s="11">
        <v>2</v>
      </c>
      <c r="L16" s="12">
        <f t="shared" ref="L16" si="2">J16/K16</f>
        <v>109505.33333333333</v>
      </c>
      <c r="M16" s="12">
        <f t="shared" ref="M16" si="3">SQRT(L16)</f>
        <v>330.9159006958314</v>
      </c>
      <c r="N16" s="12">
        <f>M16/H16*100</f>
        <v>7.1451591809659734</v>
      </c>
      <c r="O16" s="13">
        <f t="shared" ref="O16" si="4">D16*E16</f>
        <v>40000</v>
      </c>
      <c r="P16" s="13">
        <f t="shared" ref="P16" si="5">D16*F16</f>
        <v>34880</v>
      </c>
      <c r="Q16" s="13">
        <f t="shared" ref="Q16" si="6">D16*G16</f>
        <v>36272</v>
      </c>
    </row>
    <row r="17" spans="1:17" ht="30.75" customHeight="1" thickBot="1" x14ac:dyDescent="0.3">
      <c r="A17" s="7">
        <v>2</v>
      </c>
      <c r="B17" s="28" t="s">
        <v>26</v>
      </c>
      <c r="C17" s="19" t="s">
        <v>40</v>
      </c>
      <c r="D17" s="24">
        <v>2</v>
      </c>
      <c r="E17" s="23">
        <v>1000</v>
      </c>
      <c r="F17" s="8">
        <v>1015</v>
      </c>
      <c r="G17" s="9">
        <v>1056</v>
      </c>
      <c r="H17" s="10">
        <f t="shared" ref="H17" si="7">ROUND((E17+F17+G17)/3,2)</f>
        <v>1023.67</v>
      </c>
      <c r="I17" s="10">
        <f t="shared" ref="I17" si="8">D17*H17</f>
        <v>2047.34</v>
      </c>
      <c r="J17" s="11">
        <f>DEVSQ(E17:G17)</f>
        <v>1680.6666666666665</v>
      </c>
      <c r="K17" s="11">
        <v>2</v>
      </c>
      <c r="L17" s="12">
        <f t="shared" ref="L17" si="9">J17/K17</f>
        <v>840.33333333333326</v>
      </c>
      <c r="M17" s="12">
        <f t="shared" ref="M17" si="10">SQRT(L17)</f>
        <v>28.988503468329185</v>
      </c>
      <c r="N17" s="12">
        <f>M17/H17*100</f>
        <v>2.8318211404387341</v>
      </c>
      <c r="O17" s="13">
        <f t="shared" ref="O17" si="11">D17*E17</f>
        <v>2000</v>
      </c>
      <c r="P17" s="13">
        <f t="shared" ref="P17" si="12">D17*F17</f>
        <v>2030</v>
      </c>
      <c r="Q17" s="13">
        <f t="shared" ref="Q17" si="13">D17*G17</f>
        <v>2112</v>
      </c>
    </row>
    <row r="18" spans="1:17" ht="28.5" customHeight="1" thickBot="1" x14ac:dyDescent="0.3">
      <c r="A18" s="7">
        <v>3</v>
      </c>
      <c r="B18" s="28" t="s">
        <v>27</v>
      </c>
      <c r="C18" s="20" t="s">
        <v>15</v>
      </c>
      <c r="D18" s="24">
        <v>11</v>
      </c>
      <c r="E18" s="23">
        <v>1200</v>
      </c>
      <c r="F18" s="8">
        <v>850</v>
      </c>
      <c r="G18" s="9">
        <v>884</v>
      </c>
      <c r="H18" s="10">
        <f t="shared" ref="H18" si="14">ROUND((E18+F18+G18)/3,2)</f>
        <v>978</v>
      </c>
      <c r="I18" s="10">
        <f t="shared" ref="I18" si="15">D18*H18</f>
        <v>10758</v>
      </c>
      <c r="J18" s="11">
        <f t="shared" ref="J18" si="16">DEVSQ(E18:G18)</f>
        <v>74504</v>
      </c>
      <c r="K18" s="11">
        <v>2</v>
      </c>
      <c r="L18" s="12">
        <f t="shared" ref="L18" si="17">J18/K18</f>
        <v>37252</v>
      </c>
      <c r="M18" s="12">
        <f t="shared" ref="M18" si="18">SQRT(L18)</f>
        <v>193.00777186424386</v>
      </c>
      <c r="N18" s="12">
        <f t="shared" ref="N18" si="19">M18/H18*100</f>
        <v>19.734945998388941</v>
      </c>
      <c r="O18" s="13">
        <f t="shared" ref="O18" si="20">D18*E18</f>
        <v>13200</v>
      </c>
      <c r="P18" s="13">
        <f t="shared" ref="P18" si="21">D18*F18</f>
        <v>9350</v>
      </c>
      <c r="Q18" s="13">
        <f t="shared" ref="Q18" si="22">D18*G18</f>
        <v>9724</v>
      </c>
    </row>
    <row r="19" spans="1:17" ht="17.25" customHeight="1" thickBot="1" x14ac:dyDescent="0.3">
      <c r="A19" s="7">
        <v>4</v>
      </c>
      <c r="B19" s="27" t="s">
        <v>28</v>
      </c>
      <c r="C19" s="18" t="s">
        <v>22</v>
      </c>
      <c r="D19" s="24">
        <v>2</v>
      </c>
      <c r="E19" s="23">
        <v>10000</v>
      </c>
      <c r="F19" s="8">
        <v>7600</v>
      </c>
      <c r="G19" s="9">
        <v>7904</v>
      </c>
      <c r="H19" s="10">
        <f t="shared" ref="H19:H24" si="23">ROUND((E19+F19+G19)/3,2)</f>
        <v>8501.33</v>
      </c>
      <c r="I19" s="10">
        <f t="shared" ref="I19:I24" si="24">D19*H19</f>
        <v>17002.66</v>
      </c>
      <c r="J19" s="11">
        <f t="shared" ref="J19:J24" si="25">DEVSQ(E19:G19)</f>
        <v>3415210.666666667</v>
      </c>
      <c r="K19" s="11">
        <v>2</v>
      </c>
      <c r="L19" s="12">
        <f t="shared" ref="L19:L24" si="26">J19/K19</f>
        <v>1707605.3333333335</v>
      </c>
      <c r="M19" s="12">
        <f t="shared" ref="M19:M24" si="27">SQRT(L19)</f>
        <v>1306.7537385955065</v>
      </c>
      <c r="N19" s="12">
        <f t="shared" ref="N19:N24" si="28">M19/H19*100</f>
        <v>15.371168259501825</v>
      </c>
      <c r="O19" s="13">
        <f t="shared" ref="O19:O24" si="29">D19*E19</f>
        <v>20000</v>
      </c>
      <c r="P19" s="13">
        <f t="shared" ref="P19:P24" si="30">D19*F19</f>
        <v>15200</v>
      </c>
      <c r="Q19" s="13">
        <f t="shared" ref="Q19:Q24" si="31">D19*G19</f>
        <v>15808</v>
      </c>
    </row>
    <row r="20" spans="1:17" ht="17.25" customHeight="1" thickBot="1" x14ac:dyDescent="0.3">
      <c r="A20" s="7">
        <v>5</v>
      </c>
      <c r="B20" s="25" t="s">
        <v>29</v>
      </c>
      <c r="C20" s="22" t="s">
        <v>22</v>
      </c>
      <c r="D20" s="24">
        <v>2</v>
      </c>
      <c r="E20" s="23">
        <v>26000</v>
      </c>
      <c r="F20" s="8">
        <v>29000</v>
      </c>
      <c r="G20" s="29">
        <v>38000</v>
      </c>
      <c r="H20" s="10">
        <f t="shared" si="23"/>
        <v>31000</v>
      </c>
      <c r="I20" s="10">
        <f t="shared" si="24"/>
        <v>62000</v>
      </c>
      <c r="J20" s="11">
        <f t="shared" si="25"/>
        <v>78000000</v>
      </c>
      <c r="K20" s="11">
        <v>2</v>
      </c>
      <c r="L20" s="12">
        <f t="shared" si="26"/>
        <v>39000000</v>
      </c>
      <c r="M20" s="12">
        <f t="shared" si="27"/>
        <v>6244.9979983983985</v>
      </c>
      <c r="N20" s="12">
        <f t="shared" si="28"/>
        <v>20.145154833543224</v>
      </c>
      <c r="O20" s="13">
        <f t="shared" si="29"/>
        <v>52000</v>
      </c>
      <c r="P20" s="13">
        <f t="shared" si="30"/>
        <v>58000</v>
      </c>
      <c r="Q20" s="13">
        <f t="shared" si="31"/>
        <v>76000</v>
      </c>
    </row>
    <row r="21" spans="1:17" ht="17.25" customHeight="1" thickBot="1" x14ac:dyDescent="0.3">
      <c r="A21" s="7">
        <v>6</v>
      </c>
      <c r="B21" s="28" t="s">
        <v>30</v>
      </c>
      <c r="C21" s="21" t="s">
        <v>41</v>
      </c>
      <c r="D21" s="24">
        <v>10</v>
      </c>
      <c r="E21" s="23">
        <v>1400</v>
      </c>
      <c r="F21" s="8">
        <v>1655</v>
      </c>
      <c r="G21" s="9">
        <v>1722</v>
      </c>
      <c r="H21" s="10">
        <f t="shared" si="23"/>
        <v>1592.33</v>
      </c>
      <c r="I21" s="10">
        <f t="shared" si="24"/>
        <v>15923.3</v>
      </c>
      <c r="J21" s="11">
        <f t="shared" si="25"/>
        <v>57732.666666666672</v>
      </c>
      <c r="K21" s="11">
        <v>2</v>
      </c>
      <c r="L21" s="12">
        <f t="shared" si="26"/>
        <v>28866.333333333336</v>
      </c>
      <c r="M21" s="12">
        <f t="shared" si="27"/>
        <v>169.90095153745708</v>
      </c>
      <c r="N21" s="12">
        <f t="shared" si="28"/>
        <v>10.669958585058192</v>
      </c>
      <c r="O21" s="13">
        <f t="shared" si="29"/>
        <v>14000</v>
      </c>
      <c r="P21" s="13">
        <f t="shared" si="30"/>
        <v>16550</v>
      </c>
      <c r="Q21" s="13">
        <f t="shared" si="31"/>
        <v>17220</v>
      </c>
    </row>
    <row r="22" spans="1:17" ht="33" customHeight="1" thickBot="1" x14ac:dyDescent="0.3">
      <c r="A22" s="7">
        <v>7</v>
      </c>
      <c r="B22" s="25" t="s">
        <v>31</v>
      </c>
      <c r="C22" s="21" t="s">
        <v>22</v>
      </c>
      <c r="D22" s="24">
        <v>2</v>
      </c>
      <c r="E22" s="23">
        <v>1000</v>
      </c>
      <c r="F22" s="8">
        <v>1500</v>
      </c>
      <c r="G22" s="9">
        <v>1700</v>
      </c>
      <c r="H22" s="10">
        <f t="shared" si="23"/>
        <v>1400</v>
      </c>
      <c r="I22" s="10">
        <f t="shared" si="24"/>
        <v>2800</v>
      </c>
      <c r="J22" s="11">
        <f t="shared" si="25"/>
        <v>260000</v>
      </c>
      <c r="K22" s="11">
        <v>2</v>
      </c>
      <c r="L22" s="12">
        <f t="shared" si="26"/>
        <v>130000</v>
      </c>
      <c r="M22" s="12">
        <f t="shared" si="27"/>
        <v>360.55512754639892</v>
      </c>
      <c r="N22" s="12">
        <f t="shared" si="28"/>
        <v>25.753937681885635</v>
      </c>
      <c r="O22" s="13">
        <f t="shared" si="29"/>
        <v>2000</v>
      </c>
      <c r="P22" s="13">
        <f t="shared" si="30"/>
        <v>3000</v>
      </c>
      <c r="Q22" s="13">
        <f t="shared" si="31"/>
        <v>3400</v>
      </c>
    </row>
    <row r="23" spans="1:17" ht="16.5" customHeight="1" thickBot="1" x14ac:dyDescent="0.3">
      <c r="A23" s="7">
        <v>8</v>
      </c>
      <c r="B23" s="28" t="s">
        <v>32</v>
      </c>
      <c r="C23" s="21" t="s">
        <v>22</v>
      </c>
      <c r="D23" s="24">
        <v>8</v>
      </c>
      <c r="E23" s="23">
        <v>900</v>
      </c>
      <c r="F23" s="8">
        <v>1500</v>
      </c>
      <c r="G23" s="9">
        <v>1600</v>
      </c>
      <c r="H23" s="10">
        <f t="shared" si="23"/>
        <v>1333.33</v>
      </c>
      <c r="I23" s="10">
        <f t="shared" si="24"/>
        <v>10666.64</v>
      </c>
      <c r="J23" s="11">
        <f t="shared" si="25"/>
        <v>286666.66666666669</v>
      </c>
      <c r="K23" s="11">
        <v>2</v>
      </c>
      <c r="L23" s="12">
        <f t="shared" si="26"/>
        <v>143333.33333333334</v>
      </c>
      <c r="M23" s="12">
        <f t="shared" si="27"/>
        <v>378.59388972001824</v>
      </c>
      <c r="N23" s="12">
        <f t="shared" si="28"/>
        <v>28.394612715533157</v>
      </c>
      <c r="O23" s="13">
        <f t="shared" si="29"/>
        <v>7200</v>
      </c>
      <c r="P23" s="13">
        <f t="shared" si="30"/>
        <v>12000</v>
      </c>
      <c r="Q23" s="13">
        <f t="shared" si="31"/>
        <v>12800</v>
      </c>
    </row>
    <row r="24" spans="1:17" ht="15.75" thickBot="1" x14ac:dyDescent="0.3">
      <c r="A24" s="7">
        <v>9</v>
      </c>
      <c r="B24" s="28" t="s">
        <v>33</v>
      </c>
      <c r="C24" s="21" t="s">
        <v>15</v>
      </c>
      <c r="D24" s="24">
        <v>7</v>
      </c>
      <c r="E24" s="23">
        <v>1400</v>
      </c>
      <c r="F24" s="8">
        <v>2000</v>
      </c>
      <c r="G24" s="9">
        <v>2100</v>
      </c>
      <c r="H24" s="10">
        <f t="shared" si="23"/>
        <v>1833.33</v>
      </c>
      <c r="I24" s="10">
        <f t="shared" si="24"/>
        <v>12833.31</v>
      </c>
      <c r="J24" s="11">
        <f t="shared" si="25"/>
        <v>286666.66666666669</v>
      </c>
      <c r="K24" s="11">
        <v>2</v>
      </c>
      <c r="L24" s="12">
        <f t="shared" si="26"/>
        <v>143333.33333333334</v>
      </c>
      <c r="M24" s="12">
        <f t="shared" si="27"/>
        <v>378.59388972001824</v>
      </c>
      <c r="N24" s="12">
        <f t="shared" si="28"/>
        <v>20.650613349479812</v>
      </c>
      <c r="O24" s="13">
        <f t="shared" si="29"/>
        <v>9800</v>
      </c>
      <c r="P24" s="13">
        <f t="shared" si="30"/>
        <v>14000</v>
      </c>
      <c r="Q24" s="13">
        <f t="shared" si="31"/>
        <v>14700</v>
      </c>
    </row>
    <row r="25" spans="1:17" ht="15.75" customHeight="1" thickBot="1" x14ac:dyDescent="0.3">
      <c r="A25" s="7">
        <v>10</v>
      </c>
      <c r="B25" s="25" t="s">
        <v>34</v>
      </c>
      <c r="C25" s="22" t="s">
        <v>22</v>
      </c>
      <c r="D25" s="24">
        <v>3</v>
      </c>
      <c r="E25" s="23">
        <v>800</v>
      </c>
      <c r="F25" s="8">
        <v>700</v>
      </c>
      <c r="G25" s="9">
        <v>728</v>
      </c>
      <c r="H25" s="10">
        <f t="shared" ref="H25:H29" si="32">ROUND((E25+F25+G25)/3,2)</f>
        <v>742.67</v>
      </c>
      <c r="I25" s="10">
        <f t="shared" ref="I25:I29" si="33">D25*H25</f>
        <v>2228.0099999999998</v>
      </c>
      <c r="J25" s="11">
        <f t="shared" ref="J25:J29" si="34">DEVSQ(E25:G25)</f>
        <v>5322.666666666667</v>
      </c>
      <c r="K25" s="11">
        <v>2</v>
      </c>
      <c r="L25" s="12">
        <f t="shared" ref="L25:L29" si="35">J25/K25</f>
        <v>2661.3333333333335</v>
      </c>
      <c r="M25" s="12">
        <f t="shared" ref="M25:M29" si="36">SQRT(L25)</f>
        <v>51.588112325741612</v>
      </c>
      <c r="N25" s="12">
        <f t="shared" ref="N25:N29" si="37">M25/H25*100</f>
        <v>6.9463035164664815</v>
      </c>
      <c r="O25" s="13">
        <f t="shared" ref="O25:O29" si="38">D25*E25</f>
        <v>2400</v>
      </c>
      <c r="P25" s="13">
        <f t="shared" ref="P25:P29" si="39">D25*F25</f>
        <v>2100</v>
      </c>
      <c r="Q25" s="13">
        <f t="shared" ref="Q25:Q29" si="40">D25*G25</f>
        <v>2184</v>
      </c>
    </row>
    <row r="26" spans="1:17" ht="46.5" customHeight="1" thickBot="1" x14ac:dyDescent="0.3">
      <c r="A26" s="7">
        <v>11</v>
      </c>
      <c r="B26" s="28" t="s">
        <v>35</v>
      </c>
      <c r="C26" s="21" t="s">
        <v>15</v>
      </c>
      <c r="D26" s="24">
        <v>2</v>
      </c>
      <c r="E26" s="23">
        <v>700</v>
      </c>
      <c r="F26" s="8">
        <v>785</v>
      </c>
      <c r="G26" s="9">
        <v>816</v>
      </c>
      <c r="H26" s="10">
        <f t="shared" si="32"/>
        <v>767</v>
      </c>
      <c r="I26" s="10">
        <f t="shared" si="33"/>
        <v>1534</v>
      </c>
      <c r="J26" s="11">
        <f t="shared" si="34"/>
        <v>7214</v>
      </c>
      <c r="K26" s="11">
        <v>2</v>
      </c>
      <c r="L26" s="12">
        <f t="shared" si="35"/>
        <v>3607</v>
      </c>
      <c r="M26" s="12">
        <f t="shared" si="36"/>
        <v>60.058305004387194</v>
      </c>
      <c r="N26" s="12">
        <f t="shared" si="37"/>
        <v>7.8302874842747325</v>
      </c>
      <c r="O26" s="13">
        <f t="shared" si="38"/>
        <v>1400</v>
      </c>
      <c r="P26" s="13">
        <f t="shared" si="39"/>
        <v>1570</v>
      </c>
      <c r="Q26" s="13">
        <f t="shared" si="40"/>
        <v>1632</v>
      </c>
    </row>
    <row r="27" spans="1:17" ht="33" customHeight="1" thickBot="1" x14ac:dyDescent="0.3">
      <c r="A27" s="7">
        <v>12</v>
      </c>
      <c r="B27" s="28" t="s">
        <v>36</v>
      </c>
      <c r="C27" s="21" t="s">
        <v>22</v>
      </c>
      <c r="D27" s="24">
        <v>2</v>
      </c>
      <c r="E27" s="23">
        <v>500</v>
      </c>
      <c r="F27" s="8">
        <v>520</v>
      </c>
      <c r="G27" s="9">
        <v>541</v>
      </c>
      <c r="H27" s="10">
        <f t="shared" si="32"/>
        <v>520.33000000000004</v>
      </c>
      <c r="I27" s="10">
        <f t="shared" si="33"/>
        <v>1040.6600000000001</v>
      </c>
      <c r="J27" s="11">
        <f t="shared" si="34"/>
        <v>840.66666666666674</v>
      </c>
      <c r="K27" s="11">
        <v>2</v>
      </c>
      <c r="L27" s="12">
        <f t="shared" si="35"/>
        <v>420.33333333333337</v>
      </c>
      <c r="M27" s="12">
        <f t="shared" si="36"/>
        <v>20.502032419575709</v>
      </c>
      <c r="N27" s="12">
        <f t="shared" si="37"/>
        <v>3.9401980319365997</v>
      </c>
      <c r="O27" s="13">
        <f t="shared" si="38"/>
        <v>1000</v>
      </c>
      <c r="P27" s="13">
        <f t="shared" si="39"/>
        <v>1040</v>
      </c>
      <c r="Q27" s="13">
        <f t="shared" si="40"/>
        <v>1082</v>
      </c>
    </row>
    <row r="28" spans="1:17" s="15" customFormat="1" ht="32.25" customHeight="1" thickBot="1" x14ac:dyDescent="0.25">
      <c r="A28" s="7">
        <v>13</v>
      </c>
      <c r="B28" s="25" t="s">
        <v>37</v>
      </c>
      <c r="C28" s="21" t="s">
        <v>15</v>
      </c>
      <c r="D28" s="24">
        <v>17</v>
      </c>
      <c r="E28" s="23">
        <v>2100</v>
      </c>
      <c r="F28" s="8">
        <v>2790</v>
      </c>
      <c r="G28" s="9">
        <v>2902</v>
      </c>
      <c r="H28" s="10">
        <f t="shared" si="32"/>
        <v>2597.33</v>
      </c>
      <c r="I28" s="10">
        <f t="shared" si="33"/>
        <v>44154.61</v>
      </c>
      <c r="J28" s="11">
        <f t="shared" si="34"/>
        <v>377282.66666666669</v>
      </c>
      <c r="K28" s="11">
        <v>2</v>
      </c>
      <c r="L28" s="12">
        <f t="shared" si="35"/>
        <v>188641.33333333334</v>
      </c>
      <c r="M28" s="12">
        <f t="shared" si="36"/>
        <v>434.32860063934697</v>
      </c>
      <c r="N28" s="12">
        <f t="shared" si="37"/>
        <v>16.722118507827151</v>
      </c>
      <c r="O28" s="13">
        <f t="shared" si="38"/>
        <v>35700</v>
      </c>
      <c r="P28" s="13">
        <f t="shared" si="39"/>
        <v>47430</v>
      </c>
      <c r="Q28" s="13">
        <f t="shared" si="40"/>
        <v>49334</v>
      </c>
    </row>
    <row r="29" spans="1:17" s="15" customFormat="1" ht="28.5" customHeight="1" thickBot="1" x14ac:dyDescent="0.25">
      <c r="A29" s="7">
        <v>14</v>
      </c>
      <c r="B29" s="28" t="s">
        <v>37</v>
      </c>
      <c r="C29" s="21" t="s">
        <v>15</v>
      </c>
      <c r="D29" s="24">
        <v>4</v>
      </c>
      <c r="E29" s="23">
        <v>2100</v>
      </c>
      <c r="F29" s="8">
        <v>2150</v>
      </c>
      <c r="G29" s="9">
        <v>2236</v>
      </c>
      <c r="H29" s="10">
        <f t="shared" si="32"/>
        <v>2162</v>
      </c>
      <c r="I29" s="10">
        <f t="shared" si="33"/>
        <v>8648</v>
      </c>
      <c r="J29" s="11">
        <f t="shared" si="34"/>
        <v>9464</v>
      </c>
      <c r="K29" s="11">
        <v>2</v>
      </c>
      <c r="L29" s="12">
        <f t="shared" si="35"/>
        <v>4732</v>
      </c>
      <c r="M29" s="12">
        <f t="shared" si="36"/>
        <v>68.789534087679357</v>
      </c>
      <c r="N29" s="12">
        <f t="shared" si="37"/>
        <v>3.1817545831489062</v>
      </c>
      <c r="O29" s="13">
        <f t="shared" si="38"/>
        <v>8400</v>
      </c>
      <c r="P29" s="13">
        <f t="shared" si="39"/>
        <v>8600</v>
      </c>
      <c r="Q29" s="13">
        <f t="shared" si="40"/>
        <v>8944</v>
      </c>
    </row>
    <row r="30" spans="1:17" ht="21" customHeight="1" thickBot="1" x14ac:dyDescent="0.3">
      <c r="A30" s="7">
        <v>15</v>
      </c>
      <c r="B30" s="28" t="s">
        <v>38</v>
      </c>
      <c r="C30" s="21" t="s">
        <v>22</v>
      </c>
      <c r="D30" s="24">
        <v>2</v>
      </c>
      <c r="E30" s="23">
        <v>1500</v>
      </c>
      <c r="F30" s="8">
        <v>1950</v>
      </c>
      <c r="G30" s="9">
        <v>2028</v>
      </c>
      <c r="H30" s="10">
        <f t="shared" ref="H30" si="41">ROUND((E30+F30+G30)/3,2)</f>
        <v>1826</v>
      </c>
      <c r="I30" s="10">
        <f t="shared" ref="I30" si="42">D30*H30</f>
        <v>3652</v>
      </c>
      <c r="J30" s="11">
        <f t="shared" ref="J30" si="43">DEVSQ(E30:G30)</f>
        <v>162456</v>
      </c>
      <c r="K30" s="11">
        <v>2</v>
      </c>
      <c r="L30" s="12">
        <f t="shared" ref="L30" si="44">J30/K30</f>
        <v>81228</v>
      </c>
      <c r="M30" s="12">
        <f t="shared" ref="M30" si="45">SQRT(L30)</f>
        <v>285.00526310929769</v>
      </c>
      <c r="N30" s="12">
        <f t="shared" ref="N30" si="46">M30/H30*100</f>
        <v>15.608174321429228</v>
      </c>
      <c r="O30" s="13">
        <f t="shared" ref="O30" si="47">D30*E30</f>
        <v>3000</v>
      </c>
      <c r="P30" s="13">
        <f t="shared" ref="P30" si="48">D30*F30</f>
        <v>3900</v>
      </c>
      <c r="Q30" s="13">
        <f t="shared" ref="Q30" si="49">D30*G30</f>
        <v>4056</v>
      </c>
    </row>
    <row r="31" spans="1:17" x14ac:dyDescent="0.25">
      <c r="A31" s="35" t="s">
        <v>16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  <c r="O31" s="13">
        <f>SUM(O16:O30)</f>
        <v>212100</v>
      </c>
      <c r="P31" s="13">
        <f>SUM(P16:P30)</f>
        <v>229650</v>
      </c>
      <c r="Q31" s="13">
        <f>SUM(Q16:Q30)</f>
        <v>255268</v>
      </c>
    </row>
    <row r="32" spans="1:17" ht="18.75" x14ac:dyDescent="0.3">
      <c r="A32" s="38" t="s">
        <v>17</v>
      </c>
      <c r="B32" s="39"/>
      <c r="C32" s="39"/>
      <c r="D32" s="39"/>
      <c r="E32" s="39"/>
      <c r="F32" s="39"/>
      <c r="G32" s="39"/>
      <c r="H32" s="40"/>
      <c r="I32" s="41">
        <f>SUM(I15:I31)</f>
        <v>232348.17000000004</v>
      </c>
      <c r="J32" s="42"/>
      <c r="K32" s="42"/>
      <c r="L32" s="42"/>
      <c r="M32" s="42"/>
      <c r="N32" s="43"/>
    </row>
    <row r="33" spans="1:17" ht="10.5" customHeight="1" x14ac:dyDescent="0.25"/>
    <row r="34" spans="1:17" x14ac:dyDescent="0.25">
      <c r="A34" s="14" t="s">
        <v>18</v>
      </c>
      <c r="B34" s="14"/>
      <c r="C34" s="14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15"/>
      <c r="O34" s="15"/>
      <c r="P34" s="15"/>
      <c r="Q34" s="15"/>
    </row>
    <row r="35" spans="1:17" ht="22.5" customHeight="1" x14ac:dyDescent="0.25">
      <c r="A35" s="44" t="s">
        <v>49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15"/>
      <c r="O35" s="15"/>
      <c r="P35" s="15"/>
      <c r="Q35" s="15"/>
    </row>
    <row r="36" spans="1:17" ht="142.5" customHeight="1" x14ac:dyDescent="0.25">
      <c r="A36" s="45" t="s">
        <v>42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7" x14ac:dyDescent="0.25">
      <c r="B37" s="17" t="s">
        <v>24</v>
      </c>
    </row>
    <row r="38" spans="1:17" x14ac:dyDescent="0.25">
      <c r="B38" s="17"/>
      <c r="D38" s="32" t="s">
        <v>52</v>
      </c>
      <c r="E38" s="32"/>
      <c r="F38" s="32"/>
    </row>
    <row r="39" spans="1:17" x14ac:dyDescent="0.25">
      <c r="B39" s="1" t="s">
        <v>20</v>
      </c>
      <c r="E39" s="1" t="s">
        <v>21</v>
      </c>
    </row>
    <row r="40" spans="1:17" x14ac:dyDescent="0.25">
      <c r="D40" s="33"/>
      <c r="E40" s="34" t="s">
        <v>52</v>
      </c>
      <c r="F40" s="33"/>
      <c r="G40" s="33"/>
    </row>
    <row r="55" spans="9:9" x14ac:dyDescent="0.25">
      <c r="I55" s="1" t="s">
        <v>19</v>
      </c>
    </row>
  </sheetData>
  <mergeCells count="19">
    <mergeCell ref="L3:Q3"/>
    <mergeCell ref="L4:Q4"/>
    <mergeCell ref="L5:Q5"/>
    <mergeCell ref="L7:Q7"/>
    <mergeCell ref="A10:Q10"/>
    <mergeCell ref="A11:Q11"/>
    <mergeCell ref="A13:A14"/>
    <mergeCell ref="B13:B14"/>
    <mergeCell ref="C13:C14"/>
    <mergeCell ref="D13:D14"/>
    <mergeCell ref="E13:G13"/>
    <mergeCell ref="H13:H14"/>
    <mergeCell ref="I13:I14"/>
    <mergeCell ref="J13:N13"/>
    <mergeCell ref="A31:N31"/>
    <mergeCell ref="A32:H32"/>
    <mergeCell ref="I32:N32"/>
    <mergeCell ref="A35:M35"/>
    <mergeCell ref="A36:M36"/>
  </mergeCells>
  <printOptions gridLines="1"/>
  <pageMargins left="0.118055555555556" right="0.118055555555556" top="0.15763888888888899" bottom="0.15763888888888899" header="0.51180555555555496" footer="0.51180555555555496"/>
  <pageSetup paperSize="9" scale="60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2026-08-21T12:03:29Z</cp:lastPrinted>
  <dcterms:created xsi:type="dcterms:W3CDTF">2015-06-24T18:33:10Z</dcterms:created>
  <dcterms:modified xsi:type="dcterms:W3CDTF">2026-08-25T13:06:09Z</dcterms:modified>
  <dc:language>en-US</dc:language>
</cp:coreProperties>
</file>