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ампы" sheetId="1" state="visible" r:id="rId3"/>
    <sheet name="все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<sst xmlns="http://schemas.openxmlformats.org/spreadsheetml/2006/main" count="114" uniqueCount="73">
  <si>
    <t xml:space="preserve">Обоснование начальной (максимальной) цены контракта</t>
  </si>
  <si>
    <t xml:space="preserve">поставка товара (знаки пожарной безопасности)</t>
  </si>
  <si>
    <t xml:space="preserve">Используемый метод определения НМЦК с обоснованием: Метод сопоставимых рыночных цен (анализа рынка)</t>
  </si>
  <si>
    <t xml:space="preserve">Информации о валюте, используемой для формирования цены контракта и расчетов с поставщиком: Рубль</t>
  </si>
  <si>
    <t xml:space="preserve">№ п/п</t>
  </si>
  <si>
    <t xml:space="preserve">Наименование </t>
  </si>
  <si>
    <t xml:space="preserve">Характеристики КТРУ</t>
  </si>
  <si>
    <t xml:space="preserve">* Дополнительные характеристики</t>
  </si>
  <si>
    <t xml:space="preserve">ХАРАКТЕРИСТИКИ</t>
  </si>
  <si>
    <t xml:space="preserve">Ед. изм.</t>
  </si>
  <si>
    <t xml:space="preserve">Кол-во</t>
  </si>
  <si>
    <t xml:space="preserve">КП №21 от 25.03.2026</t>
  </si>
  <si>
    <t xml:space="preserve">Сумма      КП 1</t>
  </si>
  <si>
    <t xml:space="preserve">КП 2  № 9 от 27.03.2026</t>
  </si>
  <si>
    <t xml:space="preserve">Сумма        КП 2</t>
  </si>
  <si>
    <t xml:space="preserve">КП 3  №33 от 26.03.2026</t>
  </si>
  <si>
    <t xml:space="preserve">Сумма   кп 3</t>
  </si>
  <si>
    <t xml:space="preserve">Средняя цена </t>
  </si>
  <si>
    <t xml:space="preserve">Коэффициент вариации</t>
  </si>
  <si>
    <t xml:space="preserve">КТРУ/ОКПД 2</t>
  </si>
  <si>
    <t xml:space="preserve">1.</t>
  </si>
  <si>
    <t xml:space="preserve">Знак безопасности F10 «Кнопка включения установок»
(ручной пожарный извещатель)</t>
  </si>
  <si>
    <t xml:space="preserve">шт</t>
  </si>
  <si>
    <t xml:space="preserve">2.</t>
  </si>
  <si>
    <t xml:space="preserve">Знак безопасности E04 «Направление к эвакуационному выходу налево»</t>
  </si>
  <si>
    <t xml:space="preserve">3.</t>
  </si>
  <si>
    <t xml:space="preserve">Знак безопасности E03
 «Направление к эвакуационному выходу направо»</t>
  </si>
  <si>
    <t xml:space="preserve">4.</t>
  </si>
  <si>
    <t xml:space="preserve">Знак безопасности E14 «Направление к эвакуационному выходу по лестнице вниз »</t>
  </si>
  <si>
    <t xml:space="preserve">5.</t>
  </si>
  <si>
    <t xml:space="preserve">Знак безопасности F04 «Огнетушитель» </t>
  </si>
  <si>
    <t xml:space="preserve">6.</t>
  </si>
  <si>
    <t xml:space="preserve">Знак безопасности F02  «Пожарный кран»</t>
  </si>
  <si>
    <t xml:space="preserve">7.</t>
  </si>
  <si>
    <t xml:space="preserve">Знак безопасности Е21 «Пункт сбора»</t>
  </si>
  <si>
    <t xml:space="preserve">8.</t>
  </si>
  <si>
    <t xml:space="preserve">Знак безопасности P01 «Запрещается курить» </t>
  </si>
  <si>
    <r>
      <rPr>
        <sz val="12"/>
        <color rgb="FF000000"/>
        <rFont val="Times New Roman"/>
        <family val="1"/>
      </rPr>
      <t xml:space="preserve">9</t>
    </r>
    <r>
      <rPr>
        <sz val="11"/>
        <color theme="1"/>
        <rFont val="Calibri"/>
        <family val="2"/>
        <charset val="204"/>
      </rPr>
      <t xml:space="preserve">.</t>
    </r>
  </si>
  <si>
    <t xml:space="preserve">«При пожаре звонить 01,112»</t>
  </si>
  <si>
    <t xml:space="preserve">10.</t>
  </si>
  <si>
    <t xml:space="preserve">Знак безопасности E15 «Направление к эвакуационному выходу по лестнице вверх »</t>
  </si>
  <si>
    <t xml:space="preserve">11.</t>
  </si>
  <si>
    <t xml:space="preserve">Знак безопасности E11 «звуковой оповещатель пожарной тревоги» </t>
  </si>
  <si>
    <t xml:space="preserve">12.</t>
  </si>
  <si>
    <r>
      <rPr>
        <sz val="11"/>
        <color theme="1"/>
        <rFont val="Calibri"/>
        <family val="2"/>
        <charset val="204"/>
      </rPr>
      <t xml:space="preserve">Знак безопасности </t>
    </r>
    <r>
      <rPr>
        <sz val="12"/>
        <color rgb="FF000000"/>
        <rFont val="Times New Roman"/>
        <family val="1"/>
      </rPr>
      <t xml:space="preserve">F</t>
    </r>
    <r>
      <rPr>
        <sz val="11"/>
        <color theme="1"/>
        <rFont val="Calibri"/>
        <family val="2"/>
        <charset val="204"/>
      </rPr>
      <t xml:space="preserve">09 «Пожарный гидрант»</t>
    </r>
  </si>
  <si>
    <t xml:space="preserve">13.</t>
  </si>
  <si>
    <r>
      <rPr>
        <sz val="11"/>
        <color theme="1"/>
        <rFont val="Calibri"/>
        <family val="2"/>
        <charset val="204"/>
      </rPr>
      <t xml:space="preserve">Знак безопасности </t>
    </r>
    <r>
      <rPr>
        <sz val="12"/>
        <color rgb="FF000000"/>
        <rFont val="Times New Roman"/>
        <family val="1"/>
      </rPr>
      <t xml:space="preserve">F</t>
    </r>
    <r>
      <rPr>
        <sz val="11"/>
        <color theme="1"/>
        <rFont val="Calibri"/>
        <family val="2"/>
        <charset val="204"/>
      </rPr>
      <t xml:space="preserve">02 « пожарный рукав»</t>
    </r>
  </si>
  <si>
    <t xml:space="preserve">Итого</t>
  </si>
  <si>
    <t xml:space="preserve">Информация о валюте, используемой для формирования цены контракта и расчетов с поставщиком: Рубль</t>
  </si>
  <si>
    <t xml:space="preserve">Начальная (максимальная) цена контракта составляет</t>
  </si>
  <si>
    <t xml:space="preserve">Специалист по закупкам___________Сорогина С.Н.</t>
  </si>
  <si>
    <t xml:space="preserve">Поставка продуктов питания</t>
  </si>
  <si>
    <t xml:space="preserve">Наименование</t>
  </si>
  <si>
    <t xml:space="preserve">КП 1 №20 от 16.09.24</t>
  </si>
  <si>
    <t xml:space="preserve">КП 2  №б/н от 16.09.24</t>
  </si>
  <si>
    <t xml:space="preserve">КП 3  №б/н от 20.09.24</t>
  </si>
  <si>
    <t xml:space="preserve">КП 4  №б/н от 20.09.24</t>
  </si>
  <si>
    <t xml:space="preserve">итого по сре</t>
  </si>
  <si>
    <t xml:space="preserve">Светодиодная LED панель (светильник) Армстронг Jazzway ДВО-36w 595х595х19 4000К 2700Лм ОПАЛОВЫЙ IP40</t>
  </si>
  <si>
    <t xml:space="preserve">27.40.25.123-00000004</t>
  </si>
  <si>
    <t xml:space="preserve">в КП №3 - 40Вт; В ТЗ - ширина &gt;=600мм?</t>
  </si>
  <si>
    <t xml:space="preserve">Светильник светодиодный 2х18Вт Т8 G13 IP65 1200мм IN HOME IP65 (аналог ЛСП-2х36)</t>
  </si>
  <si>
    <t xml:space="preserve"> в КП №2,3 -  2*20Вт</t>
  </si>
  <si>
    <t xml:space="preserve">Светодиодный светильник Feron AL5038 (4Вт 4000K), 27 х 2.2 см</t>
  </si>
  <si>
    <t xml:space="preserve">в КП№1 - 18Вт;  в КП №2 4500К</t>
  </si>
  <si>
    <t xml:space="preserve">Светодиодная  лампа 20В (аналог ЛБ-36)</t>
  </si>
  <si>
    <t xml:space="preserve">27.40.15.150-00000001</t>
  </si>
  <si>
    <t xml:space="preserve">Светодиодная  лампа 10В (аналог ЛБ-18)</t>
  </si>
  <si>
    <t xml:space="preserve">Бактерицидная УФ лампа LTC 15 T8 (LTC30T8G13)</t>
  </si>
  <si>
    <t xml:space="preserve">27.40.15.120</t>
  </si>
  <si>
    <t xml:space="preserve">Бактерицидная УФ лампа LTC 30 T8 (LTC30T8G13)</t>
  </si>
  <si>
    <t xml:space="preserve">Уличный светильник </t>
  </si>
  <si>
    <t xml:space="preserve">27.40.33.130-00000003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</si>
</sst>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\ _₽_-;\-* #,##0.00\ _₽_-;_-* \-??\ _₽_-;_-@_-"/>
    <numFmt numFmtId="166" formatCode="#,##0.00"/>
    <numFmt numFmtId="167" formatCode="0.00"/>
    <numFmt numFmtId="168" formatCode="0.00%"/>
    <numFmt numFmtId="169" formatCode="#,##0.00;[RED]#,##0.00"/>
    <numFmt numFmtId="170" formatCode="0.000000"/>
    <numFmt numFmtId="171" formatCode="@"/>
  </numFmts>
  <fonts count="21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i val="true"/>
      <sz val="10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1"/>
    </font>
    <font>
      <u val="single"/>
      <sz val="11"/>
      <color theme="1"/>
      <name val="Times New Roman"/>
      <family val="1"/>
      <charset val="1"/>
    </font>
    <font>
      <b val="true"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BF1DE"/>
      </patternFill>
    </fill>
    <fill>
      <patternFill patternType="solid">
        <fgColor theme="6" tint="0.7999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theme="7"/>
      </left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4" fillId="2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6" fontId="4" fillId="2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5" fontId="4" fillId="2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6" fillId="2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2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6" fillId="2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3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2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3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2" borderId="3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9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2" fillId="3" borderId="5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7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2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2" fillId="2" borderId="6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2" borderId="5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12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12" fillId="2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2" fillId="2" borderId="3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12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2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2" fillId="2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2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5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12" fillId="0" borderId="3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12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0" name="TextBox 1"/>
        <xdr:cNvSpPr/>
      </xdr:nvSpPr>
      <xdr:spPr>
        <a:xfrm>
          <a:off x="3279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1" name="TextBox 2"/>
        <xdr:cNvSpPr/>
      </xdr:nvSpPr>
      <xdr:spPr>
        <a:xfrm>
          <a:off x="3279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66600</xdr:rowOff>
    </xdr:from>
    <xdr:to>
      <xdr:col>6</xdr:col>
      <xdr:colOff>181800</xdr:colOff>
      <xdr:row>6</xdr:row>
      <xdr:rowOff>328320</xdr:rowOff>
    </xdr:to>
    <xdr:sp>
      <xdr:nvSpPr>
        <xdr:cNvPr id="2" name="TextBox 3"/>
        <xdr:cNvSpPr/>
      </xdr:nvSpPr>
      <xdr:spPr>
        <a:xfrm>
          <a:off x="3279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66600</xdr:rowOff>
    </xdr:from>
    <xdr:to>
      <xdr:col>6</xdr:col>
      <xdr:colOff>437400</xdr:colOff>
      <xdr:row>6</xdr:row>
      <xdr:rowOff>328320</xdr:rowOff>
    </xdr:to>
    <xdr:sp>
      <xdr:nvSpPr>
        <xdr:cNvPr id="3" name="TextBox 4"/>
        <xdr:cNvSpPr/>
      </xdr:nvSpPr>
      <xdr:spPr>
        <a:xfrm>
          <a:off x="35352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66600</xdr:rowOff>
    </xdr:from>
    <xdr:to>
      <xdr:col>6</xdr:col>
      <xdr:colOff>437400</xdr:colOff>
      <xdr:row>6</xdr:row>
      <xdr:rowOff>328320</xdr:rowOff>
    </xdr:to>
    <xdr:sp>
      <xdr:nvSpPr>
        <xdr:cNvPr id="4" name="TextBox 5"/>
        <xdr:cNvSpPr/>
      </xdr:nvSpPr>
      <xdr:spPr>
        <a:xfrm>
          <a:off x="35352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181800</xdr:colOff>
      <xdr:row>6</xdr:row>
      <xdr:rowOff>328320</xdr:rowOff>
    </xdr:to>
    <xdr:sp>
      <xdr:nvSpPr>
        <xdr:cNvPr id="5" name="TextBox 6"/>
        <xdr:cNvSpPr/>
      </xdr:nvSpPr>
      <xdr:spPr>
        <a:xfrm>
          <a:off x="266832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181800</xdr:colOff>
      <xdr:row>6</xdr:row>
      <xdr:rowOff>328320</xdr:rowOff>
    </xdr:to>
    <xdr:sp>
      <xdr:nvSpPr>
        <xdr:cNvPr id="6" name="TextBox 7"/>
        <xdr:cNvSpPr/>
      </xdr:nvSpPr>
      <xdr:spPr>
        <a:xfrm>
          <a:off x="266832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181800</xdr:colOff>
      <xdr:row>6</xdr:row>
      <xdr:rowOff>328320</xdr:rowOff>
    </xdr:to>
    <xdr:sp>
      <xdr:nvSpPr>
        <xdr:cNvPr id="7" name="TextBox 8"/>
        <xdr:cNvSpPr/>
      </xdr:nvSpPr>
      <xdr:spPr>
        <a:xfrm>
          <a:off x="266832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8" name="TextBox 9"/>
        <xdr:cNvSpPr/>
      </xdr:nvSpPr>
      <xdr:spPr>
        <a:xfrm>
          <a:off x="3279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9" name="TextBox 10"/>
        <xdr:cNvSpPr/>
      </xdr:nvSpPr>
      <xdr:spPr>
        <a:xfrm>
          <a:off x="3279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181800</xdr:colOff>
      <xdr:row>6</xdr:row>
      <xdr:rowOff>766440</xdr:rowOff>
    </xdr:to>
    <xdr:sp>
      <xdr:nvSpPr>
        <xdr:cNvPr id="10" name="TextBox 11"/>
        <xdr:cNvSpPr/>
      </xdr:nvSpPr>
      <xdr:spPr>
        <a:xfrm>
          <a:off x="93510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181800</xdr:colOff>
      <xdr:row>6</xdr:row>
      <xdr:rowOff>766440</xdr:rowOff>
    </xdr:to>
    <xdr:sp>
      <xdr:nvSpPr>
        <xdr:cNvPr id="11" name="TextBox 12"/>
        <xdr:cNvSpPr/>
      </xdr:nvSpPr>
      <xdr:spPr>
        <a:xfrm>
          <a:off x="93510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69480</xdr:rowOff>
    </xdr:from>
    <xdr:to>
      <xdr:col>13</xdr:col>
      <xdr:colOff>181800</xdr:colOff>
      <xdr:row>6</xdr:row>
      <xdr:rowOff>331200</xdr:rowOff>
    </xdr:to>
    <xdr:sp>
      <xdr:nvSpPr>
        <xdr:cNvPr id="12" name="TextBox 13"/>
        <xdr:cNvSpPr/>
      </xdr:nvSpPr>
      <xdr:spPr>
        <a:xfrm>
          <a:off x="9351000" y="121248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222120</xdr:colOff>
      <xdr:row>6</xdr:row>
      <xdr:rowOff>714240</xdr:rowOff>
    </xdr:from>
    <xdr:to>
      <xdr:col>7</xdr:col>
      <xdr:colOff>403920</xdr:colOff>
      <xdr:row>6</xdr:row>
      <xdr:rowOff>975960</xdr:rowOff>
    </xdr:to>
    <xdr:sp>
      <xdr:nvSpPr>
        <xdr:cNvPr id="13" name="TextBox 14"/>
        <xdr:cNvSpPr/>
      </xdr:nvSpPr>
      <xdr:spPr>
        <a:xfrm>
          <a:off x="41464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222120</xdr:colOff>
      <xdr:row>6</xdr:row>
      <xdr:rowOff>714240</xdr:rowOff>
    </xdr:from>
    <xdr:to>
      <xdr:col>7</xdr:col>
      <xdr:colOff>403920</xdr:colOff>
      <xdr:row>6</xdr:row>
      <xdr:rowOff>975960</xdr:rowOff>
    </xdr:to>
    <xdr:sp>
      <xdr:nvSpPr>
        <xdr:cNvPr id="14" name="TextBox 15"/>
        <xdr:cNvSpPr/>
      </xdr:nvSpPr>
      <xdr:spPr>
        <a:xfrm>
          <a:off x="41464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437400</xdr:colOff>
      <xdr:row>6</xdr:row>
      <xdr:rowOff>975960</xdr:rowOff>
    </xdr:to>
    <xdr:sp>
      <xdr:nvSpPr>
        <xdr:cNvPr id="15" name="TextBox 16"/>
        <xdr:cNvSpPr/>
      </xdr:nvSpPr>
      <xdr:spPr>
        <a:xfrm>
          <a:off x="35352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437400</xdr:colOff>
      <xdr:row>6</xdr:row>
      <xdr:rowOff>975960</xdr:rowOff>
    </xdr:to>
    <xdr:sp>
      <xdr:nvSpPr>
        <xdr:cNvPr id="16" name="TextBox 17"/>
        <xdr:cNvSpPr/>
      </xdr:nvSpPr>
      <xdr:spPr>
        <a:xfrm>
          <a:off x="35352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437400</xdr:colOff>
      <xdr:row>6</xdr:row>
      <xdr:rowOff>975960</xdr:rowOff>
    </xdr:to>
    <xdr:sp>
      <xdr:nvSpPr>
        <xdr:cNvPr id="17" name="TextBox 18"/>
        <xdr:cNvSpPr/>
      </xdr:nvSpPr>
      <xdr:spPr>
        <a:xfrm>
          <a:off x="35352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181800</xdr:colOff>
      <xdr:row>6</xdr:row>
      <xdr:rowOff>766440</xdr:rowOff>
    </xdr:to>
    <xdr:sp>
      <xdr:nvSpPr>
        <xdr:cNvPr id="18" name="TextBox 19"/>
        <xdr:cNvSpPr/>
      </xdr:nvSpPr>
      <xdr:spPr>
        <a:xfrm>
          <a:off x="93510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181800</xdr:colOff>
      <xdr:row>6</xdr:row>
      <xdr:rowOff>766440</xdr:rowOff>
    </xdr:to>
    <xdr:sp>
      <xdr:nvSpPr>
        <xdr:cNvPr id="19" name="TextBox 20"/>
        <xdr:cNvSpPr/>
      </xdr:nvSpPr>
      <xdr:spPr>
        <a:xfrm>
          <a:off x="93510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181800</xdr:colOff>
      <xdr:row>6</xdr:row>
      <xdr:rowOff>766440</xdr:rowOff>
    </xdr:to>
    <xdr:sp>
      <xdr:nvSpPr>
        <xdr:cNvPr id="20" name="TextBox 21"/>
        <xdr:cNvSpPr/>
      </xdr:nvSpPr>
      <xdr:spPr>
        <a:xfrm>
          <a:off x="93510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504720</xdr:rowOff>
    </xdr:from>
    <xdr:to>
      <xdr:col>13</xdr:col>
      <xdr:colOff>181800</xdr:colOff>
      <xdr:row>6</xdr:row>
      <xdr:rowOff>766440</xdr:rowOff>
    </xdr:to>
    <xdr:sp>
      <xdr:nvSpPr>
        <xdr:cNvPr id="21" name="TextBox 22"/>
        <xdr:cNvSpPr/>
      </xdr:nvSpPr>
      <xdr:spPr>
        <a:xfrm>
          <a:off x="93510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504720</xdr:rowOff>
    </xdr:from>
    <xdr:to>
      <xdr:col>16</xdr:col>
      <xdr:colOff>181800</xdr:colOff>
      <xdr:row>6</xdr:row>
      <xdr:rowOff>766440</xdr:rowOff>
    </xdr:to>
    <xdr:sp>
      <xdr:nvSpPr>
        <xdr:cNvPr id="22" name="TextBox 23"/>
        <xdr:cNvSpPr/>
      </xdr:nvSpPr>
      <xdr:spPr>
        <a:xfrm>
          <a:off x="12702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504720</xdr:rowOff>
    </xdr:from>
    <xdr:to>
      <xdr:col>16</xdr:col>
      <xdr:colOff>181800</xdr:colOff>
      <xdr:row>6</xdr:row>
      <xdr:rowOff>766440</xdr:rowOff>
    </xdr:to>
    <xdr:sp>
      <xdr:nvSpPr>
        <xdr:cNvPr id="23" name="TextBox 24"/>
        <xdr:cNvSpPr/>
      </xdr:nvSpPr>
      <xdr:spPr>
        <a:xfrm>
          <a:off x="12702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66600</xdr:rowOff>
    </xdr:from>
    <xdr:to>
      <xdr:col>16</xdr:col>
      <xdr:colOff>181800</xdr:colOff>
      <xdr:row>6</xdr:row>
      <xdr:rowOff>328320</xdr:rowOff>
    </xdr:to>
    <xdr:sp>
      <xdr:nvSpPr>
        <xdr:cNvPr id="24" name="TextBox 25"/>
        <xdr:cNvSpPr/>
      </xdr:nvSpPr>
      <xdr:spPr>
        <a:xfrm>
          <a:off x="12702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66600</xdr:rowOff>
    </xdr:from>
    <xdr:to>
      <xdr:col>16</xdr:col>
      <xdr:colOff>181800</xdr:colOff>
      <xdr:row>6</xdr:row>
      <xdr:rowOff>328320</xdr:rowOff>
    </xdr:to>
    <xdr:sp>
      <xdr:nvSpPr>
        <xdr:cNvPr id="25" name="TextBox 26"/>
        <xdr:cNvSpPr/>
      </xdr:nvSpPr>
      <xdr:spPr>
        <a:xfrm>
          <a:off x="12702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66600</xdr:rowOff>
    </xdr:from>
    <xdr:to>
      <xdr:col>16</xdr:col>
      <xdr:colOff>181800</xdr:colOff>
      <xdr:row>6</xdr:row>
      <xdr:rowOff>328320</xdr:rowOff>
    </xdr:to>
    <xdr:sp>
      <xdr:nvSpPr>
        <xdr:cNvPr id="26" name="TextBox 27"/>
        <xdr:cNvSpPr/>
      </xdr:nvSpPr>
      <xdr:spPr>
        <a:xfrm>
          <a:off x="12702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66600</xdr:rowOff>
    </xdr:from>
    <xdr:to>
      <xdr:col>16</xdr:col>
      <xdr:colOff>181800</xdr:colOff>
      <xdr:row>6</xdr:row>
      <xdr:rowOff>328320</xdr:rowOff>
    </xdr:to>
    <xdr:sp>
      <xdr:nvSpPr>
        <xdr:cNvPr id="27" name="TextBox 28"/>
        <xdr:cNvSpPr/>
      </xdr:nvSpPr>
      <xdr:spPr>
        <a:xfrm>
          <a:off x="12702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66600</xdr:rowOff>
    </xdr:from>
    <xdr:to>
      <xdr:col>16</xdr:col>
      <xdr:colOff>181800</xdr:colOff>
      <xdr:row>6</xdr:row>
      <xdr:rowOff>328320</xdr:rowOff>
    </xdr:to>
    <xdr:sp>
      <xdr:nvSpPr>
        <xdr:cNvPr id="28" name="TextBox 29"/>
        <xdr:cNvSpPr/>
      </xdr:nvSpPr>
      <xdr:spPr>
        <a:xfrm>
          <a:off x="12702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66600</xdr:rowOff>
    </xdr:from>
    <xdr:to>
      <xdr:col>16</xdr:col>
      <xdr:colOff>181800</xdr:colOff>
      <xdr:row>6</xdr:row>
      <xdr:rowOff>328320</xdr:rowOff>
    </xdr:to>
    <xdr:sp>
      <xdr:nvSpPr>
        <xdr:cNvPr id="29" name="TextBox 30"/>
        <xdr:cNvSpPr/>
      </xdr:nvSpPr>
      <xdr:spPr>
        <a:xfrm>
          <a:off x="127026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504720</xdr:rowOff>
    </xdr:from>
    <xdr:to>
      <xdr:col>16</xdr:col>
      <xdr:colOff>181800</xdr:colOff>
      <xdr:row>6</xdr:row>
      <xdr:rowOff>766440</xdr:rowOff>
    </xdr:to>
    <xdr:sp>
      <xdr:nvSpPr>
        <xdr:cNvPr id="30" name="TextBox 31"/>
        <xdr:cNvSpPr/>
      </xdr:nvSpPr>
      <xdr:spPr>
        <a:xfrm>
          <a:off x="12702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504720</xdr:rowOff>
    </xdr:from>
    <xdr:to>
      <xdr:col>16</xdr:col>
      <xdr:colOff>181800</xdr:colOff>
      <xdr:row>6</xdr:row>
      <xdr:rowOff>766440</xdr:rowOff>
    </xdr:to>
    <xdr:sp>
      <xdr:nvSpPr>
        <xdr:cNvPr id="31" name="TextBox 32"/>
        <xdr:cNvSpPr/>
      </xdr:nvSpPr>
      <xdr:spPr>
        <a:xfrm>
          <a:off x="1270260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714240</xdr:rowOff>
    </xdr:from>
    <xdr:to>
      <xdr:col>16</xdr:col>
      <xdr:colOff>181800</xdr:colOff>
      <xdr:row>6</xdr:row>
      <xdr:rowOff>975960</xdr:rowOff>
    </xdr:to>
    <xdr:sp>
      <xdr:nvSpPr>
        <xdr:cNvPr id="32" name="TextBox 33"/>
        <xdr:cNvSpPr/>
      </xdr:nvSpPr>
      <xdr:spPr>
        <a:xfrm>
          <a:off x="127026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714240</xdr:rowOff>
    </xdr:from>
    <xdr:to>
      <xdr:col>16</xdr:col>
      <xdr:colOff>181800</xdr:colOff>
      <xdr:row>6</xdr:row>
      <xdr:rowOff>975960</xdr:rowOff>
    </xdr:to>
    <xdr:sp>
      <xdr:nvSpPr>
        <xdr:cNvPr id="33" name="TextBox 34"/>
        <xdr:cNvSpPr/>
      </xdr:nvSpPr>
      <xdr:spPr>
        <a:xfrm>
          <a:off x="127026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714240</xdr:rowOff>
    </xdr:from>
    <xdr:to>
      <xdr:col>16</xdr:col>
      <xdr:colOff>181800</xdr:colOff>
      <xdr:row>6</xdr:row>
      <xdr:rowOff>975960</xdr:rowOff>
    </xdr:to>
    <xdr:sp>
      <xdr:nvSpPr>
        <xdr:cNvPr id="34" name="TextBox 35"/>
        <xdr:cNvSpPr/>
      </xdr:nvSpPr>
      <xdr:spPr>
        <a:xfrm>
          <a:off x="127026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437400</xdr:colOff>
      <xdr:row>6</xdr:row>
      <xdr:rowOff>975960</xdr:rowOff>
    </xdr:to>
    <xdr:sp>
      <xdr:nvSpPr>
        <xdr:cNvPr id="35" name="TextBox 36"/>
        <xdr:cNvSpPr/>
      </xdr:nvSpPr>
      <xdr:spPr>
        <a:xfrm>
          <a:off x="35352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437400</xdr:colOff>
      <xdr:row>6</xdr:row>
      <xdr:rowOff>975960</xdr:rowOff>
    </xdr:to>
    <xdr:sp>
      <xdr:nvSpPr>
        <xdr:cNvPr id="36" name="TextBox 37"/>
        <xdr:cNvSpPr/>
      </xdr:nvSpPr>
      <xdr:spPr>
        <a:xfrm>
          <a:off x="35352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255600</xdr:colOff>
      <xdr:row>6</xdr:row>
      <xdr:rowOff>714240</xdr:rowOff>
    </xdr:from>
    <xdr:to>
      <xdr:col>6</xdr:col>
      <xdr:colOff>437400</xdr:colOff>
      <xdr:row>6</xdr:row>
      <xdr:rowOff>975960</xdr:rowOff>
    </xdr:to>
    <xdr:sp>
      <xdr:nvSpPr>
        <xdr:cNvPr id="37" name="TextBox 38"/>
        <xdr:cNvSpPr/>
      </xdr:nvSpPr>
      <xdr:spPr>
        <a:xfrm>
          <a:off x="353520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20</xdr:row>
      <xdr:rowOff>66600</xdr:rowOff>
    </xdr:from>
    <xdr:to>
      <xdr:col>13</xdr:col>
      <xdr:colOff>216360</xdr:colOff>
      <xdr:row>20</xdr:row>
      <xdr:rowOff>66600</xdr:rowOff>
    </xdr:to>
    <xdr:pic>
      <xdr:nvPicPr>
        <xdr:cNvPr id="38" name="Рисунок 1" descr=""/>
        <xdr:cNvPicPr/>
      </xdr:nvPicPr>
      <xdr:blipFill>
        <a:blip r:embed="rId1"/>
        <a:stretch/>
      </xdr:blipFill>
      <xdr:spPr>
        <a:xfrm>
          <a:off x="8575560" y="7299720"/>
          <a:ext cx="991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152280</xdr:colOff>
      <xdr:row>20</xdr:row>
      <xdr:rowOff>66600</xdr:rowOff>
    </xdr:from>
    <xdr:to>
      <xdr:col>13</xdr:col>
      <xdr:colOff>682920</xdr:colOff>
      <xdr:row>20</xdr:row>
      <xdr:rowOff>66600</xdr:rowOff>
    </xdr:to>
    <xdr:pic>
      <xdr:nvPicPr>
        <xdr:cNvPr id="39" name="Рисунок 2" descr=""/>
        <xdr:cNvPicPr/>
      </xdr:nvPicPr>
      <xdr:blipFill>
        <a:blip r:embed="rId2"/>
        <a:stretch/>
      </xdr:blipFill>
      <xdr:spPr>
        <a:xfrm>
          <a:off x="9503280" y="7299720"/>
          <a:ext cx="53064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40" name="TextBox 1"/>
        <xdr:cNvSpPr/>
      </xdr:nvSpPr>
      <xdr:spPr>
        <a:xfrm>
          <a:off x="38138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41" name="TextBox 2"/>
        <xdr:cNvSpPr/>
      </xdr:nvSpPr>
      <xdr:spPr>
        <a:xfrm>
          <a:off x="38138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66600</xdr:rowOff>
    </xdr:from>
    <xdr:to>
      <xdr:col>6</xdr:col>
      <xdr:colOff>181800</xdr:colOff>
      <xdr:row>6</xdr:row>
      <xdr:rowOff>328320</xdr:rowOff>
    </xdr:to>
    <xdr:sp>
      <xdr:nvSpPr>
        <xdr:cNvPr id="42" name="TextBox 3"/>
        <xdr:cNvSpPr/>
      </xdr:nvSpPr>
      <xdr:spPr>
        <a:xfrm>
          <a:off x="381384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66600</xdr:rowOff>
    </xdr:from>
    <xdr:to>
      <xdr:col>6</xdr:col>
      <xdr:colOff>437040</xdr:colOff>
      <xdr:row>6</xdr:row>
      <xdr:rowOff>328320</xdr:rowOff>
    </xdr:to>
    <xdr:sp>
      <xdr:nvSpPr>
        <xdr:cNvPr id="43" name="TextBox 4"/>
        <xdr:cNvSpPr/>
      </xdr:nvSpPr>
      <xdr:spPr>
        <a:xfrm>
          <a:off x="406908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66600</xdr:rowOff>
    </xdr:from>
    <xdr:to>
      <xdr:col>6</xdr:col>
      <xdr:colOff>437040</xdr:colOff>
      <xdr:row>6</xdr:row>
      <xdr:rowOff>328320</xdr:rowOff>
    </xdr:to>
    <xdr:sp>
      <xdr:nvSpPr>
        <xdr:cNvPr id="44" name="TextBox 5"/>
        <xdr:cNvSpPr/>
      </xdr:nvSpPr>
      <xdr:spPr>
        <a:xfrm>
          <a:off x="406908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181800</xdr:colOff>
      <xdr:row>6</xdr:row>
      <xdr:rowOff>328320</xdr:rowOff>
    </xdr:to>
    <xdr:sp>
      <xdr:nvSpPr>
        <xdr:cNvPr id="45" name="TextBox 6"/>
        <xdr:cNvSpPr/>
      </xdr:nvSpPr>
      <xdr:spPr>
        <a:xfrm>
          <a:off x="32022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181800</xdr:colOff>
      <xdr:row>6</xdr:row>
      <xdr:rowOff>328320</xdr:rowOff>
    </xdr:to>
    <xdr:sp>
      <xdr:nvSpPr>
        <xdr:cNvPr id="46" name="TextBox 7"/>
        <xdr:cNvSpPr/>
      </xdr:nvSpPr>
      <xdr:spPr>
        <a:xfrm>
          <a:off x="32022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66600</xdr:rowOff>
    </xdr:from>
    <xdr:to>
      <xdr:col>5</xdr:col>
      <xdr:colOff>181800</xdr:colOff>
      <xdr:row>6</xdr:row>
      <xdr:rowOff>328320</xdr:rowOff>
    </xdr:to>
    <xdr:sp>
      <xdr:nvSpPr>
        <xdr:cNvPr id="47" name="TextBox 8"/>
        <xdr:cNvSpPr/>
      </xdr:nvSpPr>
      <xdr:spPr>
        <a:xfrm>
          <a:off x="320220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48" name="TextBox 9"/>
        <xdr:cNvSpPr/>
      </xdr:nvSpPr>
      <xdr:spPr>
        <a:xfrm>
          <a:off x="38138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504720</xdr:rowOff>
    </xdr:from>
    <xdr:to>
      <xdr:col>6</xdr:col>
      <xdr:colOff>181800</xdr:colOff>
      <xdr:row>6</xdr:row>
      <xdr:rowOff>766440</xdr:rowOff>
    </xdr:to>
    <xdr:sp>
      <xdr:nvSpPr>
        <xdr:cNvPr id="49" name="TextBox 10"/>
        <xdr:cNvSpPr/>
      </xdr:nvSpPr>
      <xdr:spPr>
        <a:xfrm>
          <a:off x="38138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181800</xdr:colOff>
      <xdr:row>6</xdr:row>
      <xdr:rowOff>766440</xdr:rowOff>
    </xdr:to>
    <xdr:sp>
      <xdr:nvSpPr>
        <xdr:cNvPr id="50" name="TextBox 11"/>
        <xdr:cNvSpPr/>
      </xdr:nvSpPr>
      <xdr:spPr>
        <a:xfrm>
          <a:off x="111632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181800</xdr:colOff>
      <xdr:row>6</xdr:row>
      <xdr:rowOff>766440</xdr:rowOff>
    </xdr:to>
    <xdr:sp>
      <xdr:nvSpPr>
        <xdr:cNvPr id="51" name="TextBox 12"/>
        <xdr:cNvSpPr/>
      </xdr:nvSpPr>
      <xdr:spPr>
        <a:xfrm>
          <a:off x="111632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69480</xdr:rowOff>
    </xdr:from>
    <xdr:to>
      <xdr:col>15</xdr:col>
      <xdr:colOff>181800</xdr:colOff>
      <xdr:row>6</xdr:row>
      <xdr:rowOff>331200</xdr:rowOff>
    </xdr:to>
    <xdr:sp>
      <xdr:nvSpPr>
        <xdr:cNvPr id="52" name="TextBox 13"/>
        <xdr:cNvSpPr/>
      </xdr:nvSpPr>
      <xdr:spPr>
        <a:xfrm>
          <a:off x="11163240" y="121248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222480</xdr:colOff>
      <xdr:row>6</xdr:row>
      <xdr:rowOff>714240</xdr:rowOff>
    </xdr:from>
    <xdr:to>
      <xdr:col>7</xdr:col>
      <xdr:colOff>404280</xdr:colOff>
      <xdr:row>6</xdr:row>
      <xdr:rowOff>975960</xdr:rowOff>
    </xdr:to>
    <xdr:sp>
      <xdr:nvSpPr>
        <xdr:cNvPr id="53" name="TextBox 14"/>
        <xdr:cNvSpPr/>
      </xdr:nvSpPr>
      <xdr:spPr>
        <a:xfrm>
          <a:off x="468072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222480</xdr:colOff>
      <xdr:row>6</xdr:row>
      <xdr:rowOff>714240</xdr:rowOff>
    </xdr:from>
    <xdr:to>
      <xdr:col>7</xdr:col>
      <xdr:colOff>404280</xdr:colOff>
      <xdr:row>6</xdr:row>
      <xdr:rowOff>975960</xdr:rowOff>
    </xdr:to>
    <xdr:sp>
      <xdr:nvSpPr>
        <xdr:cNvPr id="54" name="TextBox 15"/>
        <xdr:cNvSpPr/>
      </xdr:nvSpPr>
      <xdr:spPr>
        <a:xfrm>
          <a:off x="468072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437040</xdr:colOff>
      <xdr:row>6</xdr:row>
      <xdr:rowOff>975960</xdr:rowOff>
    </xdr:to>
    <xdr:sp>
      <xdr:nvSpPr>
        <xdr:cNvPr id="55" name="TextBox 16"/>
        <xdr:cNvSpPr/>
      </xdr:nvSpPr>
      <xdr:spPr>
        <a:xfrm>
          <a:off x="40690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437040</xdr:colOff>
      <xdr:row>6</xdr:row>
      <xdr:rowOff>975960</xdr:rowOff>
    </xdr:to>
    <xdr:sp>
      <xdr:nvSpPr>
        <xdr:cNvPr id="56" name="TextBox 17"/>
        <xdr:cNvSpPr/>
      </xdr:nvSpPr>
      <xdr:spPr>
        <a:xfrm>
          <a:off x="40690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437040</xdr:colOff>
      <xdr:row>6</xdr:row>
      <xdr:rowOff>975960</xdr:rowOff>
    </xdr:to>
    <xdr:sp>
      <xdr:nvSpPr>
        <xdr:cNvPr id="57" name="TextBox 18"/>
        <xdr:cNvSpPr/>
      </xdr:nvSpPr>
      <xdr:spPr>
        <a:xfrm>
          <a:off x="40690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181800</xdr:colOff>
      <xdr:row>6</xdr:row>
      <xdr:rowOff>766440</xdr:rowOff>
    </xdr:to>
    <xdr:sp>
      <xdr:nvSpPr>
        <xdr:cNvPr id="58" name="TextBox 19"/>
        <xdr:cNvSpPr/>
      </xdr:nvSpPr>
      <xdr:spPr>
        <a:xfrm>
          <a:off x="111632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181800</xdr:colOff>
      <xdr:row>6</xdr:row>
      <xdr:rowOff>766440</xdr:rowOff>
    </xdr:to>
    <xdr:sp>
      <xdr:nvSpPr>
        <xdr:cNvPr id="59" name="TextBox 20"/>
        <xdr:cNvSpPr/>
      </xdr:nvSpPr>
      <xdr:spPr>
        <a:xfrm>
          <a:off x="111632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181800</xdr:colOff>
      <xdr:row>6</xdr:row>
      <xdr:rowOff>766440</xdr:rowOff>
    </xdr:to>
    <xdr:sp>
      <xdr:nvSpPr>
        <xdr:cNvPr id="60" name="TextBox 21"/>
        <xdr:cNvSpPr/>
      </xdr:nvSpPr>
      <xdr:spPr>
        <a:xfrm>
          <a:off x="111632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504720</xdr:rowOff>
    </xdr:from>
    <xdr:to>
      <xdr:col>15</xdr:col>
      <xdr:colOff>181800</xdr:colOff>
      <xdr:row>6</xdr:row>
      <xdr:rowOff>766440</xdr:rowOff>
    </xdr:to>
    <xdr:sp>
      <xdr:nvSpPr>
        <xdr:cNvPr id="61" name="TextBox 22"/>
        <xdr:cNvSpPr/>
      </xdr:nvSpPr>
      <xdr:spPr>
        <a:xfrm>
          <a:off x="1116324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181800</xdr:colOff>
      <xdr:row>6</xdr:row>
      <xdr:rowOff>766440</xdr:rowOff>
    </xdr:to>
    <xdr:sp>
      <xdr:nvSpPr>
        <xdr:cNvPr id="62" name="TextBox 23"/>
        <xdr:cNvSpPr/>
      </xdr:nvSpPr>
      <xdr:spPr>
        <a:xfrm>
          <a:off x="1423476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181800</xdr:colOff>
      <xdr:row>6</xdr:row>
      <xdr:rowOff>766440</xdr:rowOff>
    </xdr:to>
    <xdr:sp>
      <xdr:nvSpPr>
        <xdr:cNvPr id="63" name="TextBox 24"/>
        <xdr:cNvSpPr/>
      </xdr:nvSpPr>
      <xdr:spPr>
        <a:xfrm>
          <a:off x="1423476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181800</xdr:colOff>
      <xdr:row>6</xdr:row>
      <xdr:rowOff>328320</xdr:rowOff>
    </xdr:to>
    <xdr:sp>
      <xdr:nvSpPr>
        <xdr:cNvPr id="64" name="TextBox 25"/>
        <xdr:cNvSpPr/>
      </xdr:nvSpPr>
      <xdr:spPr>
        <a:xfrm>
          <a:off x="1423476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181800</xdr:colOff>
      <xdr:row>6</xdr:row>
      <xdr:rowOff>328320</xdr:rowOff>
    </xdr:to>
    <xdr:sp>
      <xdr:nvSpPr>
        <xdr:cNvPr id="65" name="TextBox 26"/>
        <xdr:cNvSpPr/>
      </xdr:nvSpPr>
      <xdr:spPr>
        <a:xfrm>
          <a:off x="1423476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181800</xdr:colOff>
      <xdr:row>6</xdr:row>
      <xdr:rowOff>328320</xdr:rowOff>
    </xdr:to>
    <xdr:sp>
      <xdr:nvSpPr>
        <xdr:cNvPr id="66" name="TextBox 27"/>
        <xdr:cNvSpPr/>
      </xdr:nvSpPr>
      <xdr:spPr>
        <a:xfrm>
          <a:off x="1423476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181800</xdr:colOff>
      <xdr:row>6</xdr:row>
      <xdr:rowOff>328320</xdr:rowOff>
    </xdr:to>
    <xdr:sp>
      <xdr:nvSpPr>
        <xdr:cNvPr id="67" name="TextBox 28"/>
        <xdr:cNvSpPr/>
      </xdr:nvSpPr>
      <xdr:spPr>
        <a:xfrm>
          <a:off x="1423476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181800</xdr:colOff>
      <xdr:row>6</xdr:row>
      <xdr:rowOff>328320</xdr:rowOff>
    </xdr:to>
    <xdr:sp>
      <xdr:nvSpPr>
        <xdr:cNvPr id="68" name="TextBox 29"/>
        <xdr:cNvSpPr/>
      </xdr:nvSpPr>
      <xdr:spPr>
        <a:xfrm>
          <a:off x="1423476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66600</xdr:rowOff>
    </xdr:from>
    <xdr:to>
      <xdr:col>19</xdr:col>
      <xdr:colOff>181800</xdr:colOff>
      <xdr:row>6</xdr:row>
      <xdr:rowOff>328320</xdr:rowOff>
    </xdr:to>
    <xdr:sp>
      <xdr:nvSpPr>
        <xdr:cNvPr id="69" name="TextBox 30"/>
        <xdr:cNvSpPr/>
      </xdr:nvSpPr>
      <xdr:spPr>
        <a:xfrm>
          <a:off x="14234760" y="120960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181800</xdr:colOff>
      <xdr:row>6</xdr:row>
      <xdr:rowOff>766440</xdr:rowOff>
    </xdr:to>
    <xdr:sp>
      <xdr:nvSpPr>
        <xdr:cNvPr id="70" name="TextBox 31"/>
        <xdr:cNvSpPr/>
      </xdr:nvSpPr>
      <xdr:spPr>
        <a:xfrm>
          <a:off x="1423476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504720</xdr:rowOff>
    </xdr:from>
    <xdr:to>
      <xdr:col>19</xdr:col>
      <xdr:colOff>181800</xdr:colOff>
      <xdr:row>6</xdr:row>
      <xdr:rowOff>766440</xdr:rowOff>
    </xdr:to>
    <xdr:sp>
      <xdr:nvSpPr>
        <xdr:cNvPr id="71" name="TextBox 32"/>
        <xdr:cNvSpPr/>
      </xdr:nvSpPr>
      <xdr:spPr>
        <a:xfrm>
          <a:off x="14234760" y="164772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714240</xdr:rowOff>
    </xdr:from>
    <xdr:to>
      <xdr:col>19</xdr:col>
      <xdr:colOff>181800</xdr:colOff>
      <xdr:row>6</xdr:row>
      <xdr:rowOff>975960</xdr:rowOff>
    </xdr:to>
    <xdr:sp>
      <xdr:nvSpPr>
        <xdr:cNvPr id="72" name="TextBox 33"/>
        <xdr:cNvSpPr/>
      </xdr:nvSpPr>
      <xdr:spPr>
        <a:xfrm>
          <a:off x="1423476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714240</xdr:rowOff>
    </xdr:from>
    <xdr:to>
      <xdr:col>19</xdr:col>
      <xdr:colOff>181800</xdr:colOff>
      <xdr:row>6</xdr:row>
      <xdr:rowOff>975960</xdr:rowOff>
    </xdr:to>
    <xdr:sp>
      <xdr:nvSpPr>
        <xdr:cNvPr id="73" name="TextBox 34"/>
        <xdr:cNvSpPr/>
      </xdr:nvSpPr>
      <xdr:spPr>
        <a:xfrm>
          <a:off x="1423476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714240</xdr:rowOff>
    </xdr:from>
    <xdr:to>
      <xdr:col>19</xdr:col>
      <xdr:colOff>181800</xdr:colOff>
      <xdr:row>6</xdr:row>
      <xdr:rowOff>975960</xdr:rowOff>
    </xdr:to>
    <xdr:sp>
      <xdr:nvSpPr>
        <xdr:cNvPr id="74" name="TextBox 35"/>
        <xdr:cNvSpPr/>
      </xdr:nvSpPr>
      <xdr:spPr>
        <a:xfrm>
          <a:off x="1423476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437040</xdr:colOff>
      <xdr:row>6</xdr:row>
      <xdr:rowOff>975960</xdr:rowOff>
    </xdr:to>
    <xdr:sp>
      <xdr:nvSpPr>
        <xdr:cNvPr id="75" name="TextBox 36"/>
        <xdr:cNvSpPr/>
      </xdr:nvSpPr>
      <xdr:spPr>
        <a:xfrm>
          <a:off x="40690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437040</xdr:colOff>
      <xdr:row>6</xdr:row>
      <xdr:rowOff>975960</xdr:rowOff>
    </xdr:to>
    <xdr:sp>
      <xdr:nvSpPr>
        <xdr:cNvPr id="76" name="TextBox 37"/>
        <xdr:cNvSpPr/>
      </xdr:nvSpPr>
      <xdr:spPr>
        <a:xfrm>
          <a:off x="40690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255240</xdr:colOff>
      <xdr:row>6</xdr:row>
      <xdr:rowOff>714240</xdr:rowOff>
    </xdr:from>
    <xdr:to>
      <xdr:col>6</xdr:col>
      <xdr:colOff>437040</xdr:colOff>
      <xdr:row>6</xdr:row>
      <xdr:rowOff>975960</xdr:rowOff>
    </xdr:to>
    <xdr:sp>
      <xdr:nvSpPr>
        <xdr:cNvPr id="77" name="TextBox 38"/>
        <xdr:cNvSpPr/>
      </xdr:nvSpPr>
      <xdr:spPr>
        <a:xfrm>
          <a:off x="4069080" y="1857240"/>
          <a:ext cx="181800" cy="26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13</xdr:row>
      <xdr:rowOff>66600</xdr:rowOff>
    </xdr:from>
    <xdr:to>
      <xdr:col>13</xdr:col>
      <xdr:colOff>302040</xdr:colOff>
      <xdr:row>13</xdr:row>
      <xdr:rowOff>66600</xdr:rowOff>
    </xdr:to>
    <xdr:pic>
      <xdr:nvPicPr>
        <xdr:cNvPr id="78" name="Рисунок 39" descr=""/>
        <xdr:cNvPicPr/>
      </xdr:nvPicPr>
      <xdr:blipFill>
        <a:blip r:embed="rId1"/>
        <a:stretch/>
      </xdr:blipFill>
      <xdr:spPr>
        <a:xfrm>
          <a:off x="9109800" y="6819840"/>
          <a:ext cx="9864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152280</xdr:colOff>
      <xdr:row>13</xdr:row>
      <xdr:rowOff>66600</xdr:rowOff>
    </xdr:from>
    <xdr:to>
      <xdr:col>15</xdr:col>
      <xdr:colOff>722520</xdr:colOff>
      <xdr:row>13</xdr:row>
      <xdr:rowOff>66600</xdr:rowOff>
    </xdr:to>
    <xdr:pic>
      <xdr:nvPicPr>
        <xdr:cNvPr id="79" name="Рисунок 40" descr=""/>
        <xdr:cNvPicPr/>
      </xdr:nvPicPr>
      <xdr:blipFill>
        <a:blip r:embed="rId2"/>
        <a:stretch/>
      </xdr:blipFill>
      <xdr:spPr>
        <a:xfrm>
          <a:off x="11315520" y="6819840"/>
          <a:ext cx="57024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3.71"/>
    <col collapsed="false" customWidth="true" hidden="true" outlineLevel="0" max="3" min="3" style="1" width="12.57"/>
    <col collapsed="false" customWidth="true" hidden="true" outlineLevel="0" max="4" min="4" style="1" width="11.71"/>
    <col collapsed="false" customWidth="true" hidden="true" outlineLevel="0" max="5" min="5" style="1" width="12.86"/>
    <col collapsed="false" customWidth="true" hidden="false" outlineLevel="0" max="7" min="7" style="1" width="9.14"/>
    <col collapsed="false" customWidth="true" hidden="false" outlineLevel="0" max="8" min="8" style="1" width="13.86"/>
    <col collapsed="false" customWidth="true" hidden="false" outlineLevel="0" max="9" min="9" style="1" width="12.29"/>
    <col collapsed="false" customWidth="true" hidden="false" outlineLevel="0" max="10" min="10" style="2" width="12.71"/>
    <col collapsed="false" customWidth="true" hidden="false" outlineLevel="0" max="11" min="11" style="2" width="13.57"/>
    <col collapsed="false" customWidth="true" hidden="false" outlineLevel="0" max="12" min="12" style="1" width="13.57"/>
    <col collapsed="false" customWidth="true" hidden="false" outlineLevel="0" max="13" min="13" style="1" width="11"/>
    <col collapsed="false" customWidth="true" hidden="false" outlineLevel="0" max="14" min="14" style="1" width="11.57"/>
    <col collapsed="false" customWidth="true" hidden="false" outlineLevel="0" max="15" min="15" style="1" width="16.84"/>
    <col collapsed="false" customWidth="true" hidden="false" outlineLevel="0" max="16" min="16" style="1" width="19.14"/>
    <col collapsed="false" customWidth="true" hidden="false" outlineLevel="0" max="16384" min="16384" style="1" width="11.53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15" hidden="false" customHeight="false" outlineLevel="0" collapsed="false">
      <c r="A3" s="5" t="s">
        <v>2</v>
      </c>
      <c r="B3" s="6"/>
      <c r="C3" s="7"/>
      <c r="D3" s="7"/>
      <c r="E3" s="7"/>
      <c r="F3" s="7"/>
      <c r="G3" s="8"/>
      <c r="H3" s="9"/>
      <c r="I3" s="9"/>
      <c r="J3" s="10"/>
      <c r="K3" s="10"/>
      <c r="L3" s="6"/>
      <c r="M3" s="6"/>
    </row>
    <row r="4" customFormat="false" ht="15" hidden="false" customHeight="false" outlineLevel="0" collapsed="false">
      <c r="A4" s="5"/>
      <c r="B4" s="6"/>
      <c r="C4" s="7"/>
      <c r="D4" s="7"/>
      <c r="E4" s="7"/>
      <c r="F4" s="7"/>
      <c r="G4" s="8"/>
      <c r="H4" s="9"/>
      <c r="I4" s="9"/>
      <c r="J4" s="10"/>
      <c r="K4" s="10"/>
      <c r="L4" s="6"/>
      <c r="M4" s="6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10"/>
      <c r="K5" s="10"/>
      <c r="L5" s="6"/>
      <c r="M5" s="6"/>
    </row>
    <row r="6" customFormat="false" ht="15" hidden="false" customHeight="false" outlineLevel="0" collapsed="false">
      <c r="A6" s="8" t="s">
        <v>3</v>
      </c>
      <c r="B6" s="8"/>
      <c r="C6" s="11"/>
      <c r="D6" s="11"/>
      <c r="E6" s="11"/>
      <c r="F6" s="11"/>
      <c r="G6" s="12"/>
      <c r="H6" s="9"/>
      <c r="I6" s="9"/>
      <c r="J6" s="10"/>
      <c r="K6" s="10"/>
      <c r="L6" s="6"/>
      <c r="M6" s="6"/>
    </row>
    <row r="7" customFormat="false" ht="93.25" hidden="false" customHeight="true" outlineLevel="0" collapsed="false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  <c r="G7" s="15" t="s">
        <v>10</v>
      </c>
      <c r="H7" s="16" t="s">
        <v>11</v>
      </c>
      <c r="I7" s="17" t="s">
        <v>12</v>
      </c>
      <c r="J7" s="18" t="s">
        <v>13</v>
      </c>
      <c r="K7" s="15" t="s">
        <v>14</v>
      </c>
      <c r="L7" s="18" t="s">
        <v>15</v>
      </c>
      <c r="M7" s="15" t="s">
        <v>16</v>
      </c>
      <c r="N7" s="15" t="s">
        <v>17</v>
      </c>
      <c r="O7" s="15" t="s">
        <v>18</v>
      </c>
      <c r="P7" s="19" t="s">
        <v>19</v>
      </c>
    </row>
    <row r="8" customFormat="false" ht="42.5" hidden="false" customHeight="true" outlineLevel="0" collapsed="false">
      <c r="A8" s="20" t="s">
        <v>20</v>
      </c>
      <c r="B8" s="21" t="s">
        <v>21</v>
      </c>
      <c r="C8" s="22" t="n">
        <v>112.5</v>
      </c>
      <c r="D8" s="23"/>
      <c r="E8" s="24"/>
      <c r="F8" s="25" t="s">
        <v>22</v>
      </c>
      <c r="G8" s="26" t="n">
        <v>30</v>
      </c>
      <c r="H8" s="27" t="n">
        <v>60</v>
      </c>
      <c r="I8" s="28" t="n">
        <f aca="false">G8*H8</f>
        <v>1800</v>
      </c>
      <c r="J8" s="29" t="n">
        <v>75</v>
      </c>
      <c r="K8" s="30" t="n">
        <f aca="false">G8*J8</f>
        <v>2250</v>
      </c>
      <c r="L8" s="31" t="n">
        <v>85</v>
      </c>
      <c r="M8" s="28" t="n">
        <f aca="false">G8*L8</f>
        <v>2550</v>
      </c>
      <c r="N8" s="32" t="n">
        <f aca="false">ROUND(AVERAGE(L8,J8,L8),2)</f>
        <v>81.67</v>
      </c>
      <c r="O8" s="33" t="n">
        <f aca="false">STDEV(L8,J8,L8)/N8</f>
        <v>0.0706930658980808</v>
      </c>
      <c r="P8" s="34"/>
    </row>
    <row r="9" customFormat="false" ht="38.8" hidden="false" customHeight="true" outlineLevel="0" collapsed="false">
      <c r="A9" s="20" t="s">
        <v>23</v>
      </c>
      <c r="B9" s="21" t="s">
        <v>24</v>
      </c>
      <c r="C9" s="22"/>
      <c r="D9" s="23"/>
      <c r="E9" s="24"/>
      <c r="F9" s="25" t="s">
        <v>22</v>
      </c>
      <c r="G9" s="26" t="n">
        <v>20</v>
      </c>
      <c r="H9" s="31" t="n">
        <v>227</v>
      </c>
      <c r="I9" s="28" t="n">
        <f aca="false">G9*H9</f>
        <v>4540</v>
      </c>
      <c r="J9" s="29" t="n">
        <v>250</v>
      </c>
      <c r="K9" s="30" t="n">
        <f aca="false">G9*J9</f>
        <v>5000</v>
      </c>
      <c r="L9" s="31" t="n">
        <v>260</v>
      </c>
      <c r="M9" s="28" t="n">
        <f aca="false">G9*L9</f>
        <v>5200</v>
      </c>
      <c r="N9" s="32" t="n">
        <f aca="false">ROUND(AVERAGE(H9,J9,L9),2)</f>
        <v>245.67</v>
      </c>
      <c r="O9" s="33" t="n">
        <f aca="false">STDEV(H9,J9,L9)/N9</f>
        <v>0.0688785234745638</v>
      </c>
      <c r="P9" s="34"/>
    </row>
    <row r="10" customFormat="false" ht="35.8" hidden="false" customHeight="true" outlineLevel="0" collapsed="false">
      <c r="A10" s="20" t="s">
        <v>25</v>
      </c>
      <c r="B10" s="21" t="s">
        <v>26</v>
      </c>
      <c r="C10" s="22"/>
      <c r="D10" s="23"/>
      <c r="E10" s="24"/>
      <c r="F10" s="25" t="s">
        <v>22</v>
      </c>
      <c r="G10" s="26" t="n">
        <v>20</v>
      </c>
      <c r="H10" s="31" t="n">
        <v>227</v>
      </c>
      <c r="I10" s="28" t="n">
        <f aca="false">G10*H10</f>
        <v>4540</v>
      </c>
      <c r="J10" s="29" t="n">
        <v>250</v>
      </c>
      <c r="K10" s="30" t="n">
        <f aca="false">G10*J10</f>
        <v>5000</v>
      </c>
      <c r="L10" s="31" t="n">
        <v>260</v>
      </c>
      <c r="M10" s="28" t="n">
        <f aca="false">G10*L10</f>
        <v>5200</v>
      </c>
      <c r="N10" s="32" t="n">
        <f aca="false">ROUND(AVERAGE(H10,J10,L10),2)</f>
        <v>245.67</v>
      </c>
      <c r="O10" s="33" t="n">
        <f aca="false">STDEV(H10,J10,L10)/N10</f>
        <v>0.0688785234745638</v>
      </c>
      <c r="P10" s="34"/>
    </row>
    <row r="11" customFormat="false" ht="35.8" hidden="false" customHeight="true" outlineLevel="0" collapsed="false">
      <c r="A11" s="21" t="s">
        <v>27</v>
      </c>
      <c r="B11" s="21" t="s">
        <v>28</v>
      </c>
      <c r="C11" s="22"/>
      <c r="D11" s="23"/>
      <c r="E11" s="24"/>
      <c r="F11" s="25" t="s">
        <v>22</v>
      </c>
      <c r="G11" s="26" t="n">
        <v>10</v>
      </c>
      <c r="H11" s="31" t="n">
        <v>121</v>
      </c>
      <c r="I11" s="28" t="n">
        <f aca="false">G11*H11</f>
        <v>1210</v>
      </c>
      <c r="J11" s="29" t="n">
        <v>160</v>
      </c>
      <c r="K11" s="30" t="n">
        <f aca="false">G11*J11</f>
        <v>1600</v>
      </c>
      <c r="L11" s="31" t="n">
        <v>180</v>
      </c>
      <c r="M11" s="28" t="n">
        <f aca="false">G11*L11</f>
        <v>1800</v>
      </c>
      <c r="N11" s="32" t="n">
        <f aca="false">ROUND(AVERAGE(H11,J11,L11),2)</f>
        <v>153.67</v>
      </c>
      <c r="O11" s="33" t="n">
        <f aca="false">STDEV(H11,J11,L11)/N11</f>
        <v>0.195259680101825</v>
      </c>
      <c r="P11" s="34"/>
    </row>
    <row r="12" customFormat="false" ht="26.1" hidden="false" customHeight="true" outlineLevel="0" collapsed="false">
      <c r="A12" s="21" t="s">
        <v>29</v>
      </c>
      <c r="B12" s="21" t="s">
        <v>30</v>
      </c>
      <c r="C12" s="22"/>
      <c r="D12" s="23"/>
      <c r="E12" s="24"/>
      <c r="F12" s="25" t="s">
        <v>22</v>
      </c>
      <c r="G12" s="26" t="n">
        <v>30</v>
      </c>
      <c r="H12" s="31" t="n">
        <v>60</v>
      </c>
      <c r="I12" s="28" t="n">
        <f aca="false">G12*H12</f>
        <v>1800</v>
      </c>
      <c r="J12" s="29" t="n">
        <v>75</v>
      </c>
      <c r="K12" s="30" t="n">
        <f aca="false">G12*J12</f>
        <v>2250</v>
      </c>
      <c r="L12" s="31" t="n">
        <v>85</v>
      </c>
      <c r="M12" s="28" t="n">
        <f aca="false">G12*L12</f>
        <v>2550</v>
      </c>
      <c r="N12" s="32" t="n">
        <f aca="false">ROUND(AVERAGE(H12,J12,L12),2)</f>
        <v>73.33</v>
      </c>
      <c r="O12" s="33" t="n">
        <f aca="false">STDEV(H12,J12,L12)/N12</f>
        <v>0.171594946026427</v>
      </c>
      <c r="P12" s="34"/>
    </row>
    <row r="13" customFormat="false" ht="26.1" hidden="false" customHeight="true" outlineLevel="0" collapsed="false">
      <c r="A13" s="21" t="s">
        <v>31</v>
      </c>
      <c r="B13" s="21" t="s">
        <v>32</v>
      </c>
      <c r="C13" s="22"/>
      <c r="D13" s="23"/>
      <c r="E13" s="24"/>
      <c r="F13" s="25" t="s">
        <v>22</v>
      </c>
      <c r="G13" s="26" t="n">
        <v>30</v>
      </c>
      <c r="H13" s="31" t="n">
        <v>60</v>
      </c>
      <c r="I13" s="28" t="n">
        <f aca="false">G13*H13</f>
        <v>1800</v>
      </c>
      <c r="J13" s="29" t="n">
        <v>75</v>
      </c>
      <c r="K13" s="30" t="n">
        <f aca="false">G13*J13</f>
        <v>2250</v>
      </c>
      <c r="L13" s="29" t="n">
        <v>85</v>
      </c>
      <c r="M13" s="28" t="n">
        <f aca="false">G13*L13</f>
        <v>2550</v>
      </c>
      <c r="N13" s="32" t="n">
        <f aca="false">ROUND(AVERAGE(H13,J13,L13),2)</f>
        <v>73.33</v>
      </c>
      <c r="O13" s="33" t="n">
        <f aca="false">STDEV(H13,J13,L13)/N13</f>
        <v>0.171594946026427</v>
      </c>
      <c r="P13" s="34"/>
    </row>
    <row r="14" customFormat="false" ht="26.1" hidden="false" customHeight="true" outlineLevel="0" collapsed="false">
      <c r="A14" s="21" t="s">
        <v>33</v>
      </c>
      <c r="B14" s="21" t="s">
        <v>34</v>
      </c>
      <c r="C14" s="22"/>
      <c r="D14" s="23"/>
      <c r="E14" s="24"/>
      <c r="F14" s="25" t="s">
        <v>22</v>
      </c>
      <c r="G14" s="26" t="n">
        <v>2</v>
      </c>
      <c r="H14" s="31" t="n">
        <v>170</v>
      </c>
      <c r="I14" s="28" t="n">
        <f aca="false">G14*H14</f>
        <v>340</v>
      </c>
      <c r="J14" s="29" t="n">
        <v>180</v>
      </c>
      <c r="K14" s="30" t="n">
        <f aca="false">G14*J14</f>
        <v>360</v>
      </c>
      <c r="L14" s="29" t="n">
        <v>200</v>
      </c>
      <c r="M14" s="28" t="n">
        <f aca="false">G14*L14</f>
        <v>400</v>
      </c>
      <c r="N14" s="32" t="n">
        <f aca="false">ROUND(AVERAGE(H14,J14,L14),2)</f>
        <v>183.33</v>
      </c>
      <c r="O14" s="33" t="n">
        <f aca="false">STDEV(H14,J14,L14)/N14</f>
        <v>0.0833210730187065</v>
      </c>
      <c r="P14" s="34"/>
    </row>
    <row r="15" customFormat="false" ht="26.1" hidden="false" customHeight="true" outlineLevel="0" collapsed="false">
      <c r="A15" s="21" t="s">
        <v>35</v>
      </c>
      <c r="B15" s="21" t="s">
        <v>36</v>
      </c>
      <c r="C15" s="22"/>
      <c r="D15" s="23"/>
      <c r="E15" s="24"/>
      <c r="F15" s="25" t="s">
        <v>22</v>
      </c>
      <c r="G15" s="26" t="n">
        <v>30</v>
      </c>
      <c r="H15" s="31" t="n">
        <v>20</v>
      </c>
      <c r="I15" s="28" t="n">
        <f aca="false">G15*H15</f>
        <v>600</v>
      </c>
      <c r="J15" s="29" t="n">
        <v>35</v>
      </c>
      <c r="K15" s="30" t="n">
        <f aca="false">G15*J15</f>
        <v>1050</v>
      </c>
      <c r="L15" s="29" t="n">
        <v>40</v>
      </c>
      <c r="M15" s="28" t="n">
        <f aca="false">G15*L15</f>
        <v>1200</v>
      </c>
      <c r="N15" s="32" t="n">
        <f aca="false">ROUND(AVERAGE(H15,J15,L15),2)</f>
        <v>31.67</v>
      </c>
      <c r="O15" s="33" t="n">
        <f aca="false">STDEV(H15,J15,L15)/N15</f>
        <v>0.328649510493548</v>
      </c>
      <c r="P15" s="34"/>
    </row>
    <row r="16" customFormat="false" ht="26.1" hidden="false" customHeight="true" outlineLevel="0" collapsed="false">
      <c r="A16" s="35" t="s">
        <v>37</v>
      </c>
      <c r="B16" s="21" t="s">
        <v>38</v>
      </c>
      <c r="C16" s="22"/>
      <c r="D16" s="23"/>
      <c r="E16" s="24"/>
      <c r="F16" s="25" t="s">
        <v>22</v>
      </c>
      <c r="G16" s="26" t="n">
        <v>30</v>
      </c>
      <c r="H16" s="31" t="n">
        <v>35</v>
      </c>
      <c r="I16" s="28" t="n">
        <f aca="false">G16*H16</f>
        <v>1050</v>
      </c>
      <c r="J16" s="29" t="n">
        <v>35</v>
      </c>
      <c r="K16" s="30" t="n">
        <f aca="false">G16*J16</f>
        <v>1050</v>
      </c>
      <c r="L16" s="29" t="n">
        <v>40</v>
      </c>
      <c r="M16" s="28" t="n">
        <f aca="false">G16*L16</f>
        <v>1200</v>
      </c>
      <c r="N16" s="32" t="n">
        <f aca="false">ROUND(AVERAGE(H16,J16,L16),2)</f>
        <v>36.67</v>
      </c>
      <c r="O16" s="33" t="n">
        <f aca="false">STDEV(H16,J16,L16)/N16</f>
        <v>0.0787224255780782</v>
      </c>
      <c r="P16" s="36"/>
    </row>
    <row r="17" customFormat="false" ht="26.1" hidden="false" customHeight="true" outlineLevel="0" collapsed="false">
      <c r="A17" s="21" t="s">
        <v>39</v>
      </c>
      <c r="B17" s="21" t="s">
        <v>40</v>
      </c>
      <c r="C17" s="22"/>
      <c r="D17" s="23"/>
      <c r="E17" s="24"/>
      <c r="F17" s="25" t="s">
        <v>22</v>
      </c>
      <c r="G17" s="26" t="n">
        <v>5</v>
      </c>
      <c r="H17" s="31" t="n">
        <v>121</v>
      </c>
      <c r="I17" s="28" t="n">
        <f aca="false">G17*H17</f>
        <v>605</v>
      </c>
      <c r="J17" s="29" t="n">
        <v>160</v>
      </c>
      <c r="K17" s="30" t="n">
        <f aca="false">G17*J17</f>
        <v>800</v>
      </c>
      <c r="L17" s="29" t="n">
        <v>160</v>
      </c>
      <c r="M17" s="28" t="n">
        <f aca="false">G17*L17</f>
        <v>800</v>
      </c>
      <c r="N17" s="32" t="n">
        <f aca="false">ROUND(AVERAGE(H17,J17,L17),2)</f>
        <v>147</v>
      </c>
      <c r="O17" s="33" t="n">
        <f aca="false">STDEV(H17,J17,L17)/N17</f>
        <v>0.153174561213574</v>
      </c>
      <c r="P17" s="36"/>
    </row>
    <row r="18" customFormat="false" ht="26.1" hidden="false" customHeight="true" outlineLevel="0" collapsed="false">
      <c r="A18" s="21" t="s">
        <v>41</v>
      </c>
      <c r="B18" s="21" t="s">
        <v>42</v>
      </c>
      <c r="C18" s="22"/>
      <c r="D18" s="23"/>
      <c r="E18" s="24"/>
      <c r="F18" s="25" t="s">
        <v>22</v>
      </c>
      <c r="G18" s="26" t="n">
        <v>40</v>
      </c>
      <c r="H18" s="31" t="n">
        <v>25</v>
      </c>
      <c r="I18" s="28" t="n">
        <f aca="false">G18*H18</f>
        <v>1000</v>
      </c>
      <c r="J18" s="29" t="n">
        <v>30</v>
      </c>
      <c r="K18" s="30" t="n">
        <f aca="false">G18*J18</f>
        <v>1200</v>
      </c>
      <c r="L18" s="29" t="n">
        <v>40</v>
      </c>
      <c r="M18" s="28" t="n">
        <f aca="false">G18*L18</f>
        <v>1600</v>
      </c>
      <c r="N18" s="32" t="n">
        <f aca="false">ROUND(AVERAGE(H18,J18,L18),2)</f>
        <v>31.67</v>
      </c>
      <c r="O18" s="33" t="n">
        <f aca="false">STDEV(H18,J18,L18)/N18</f>
        <v>0.241162808912527</v>
      </c>
      <c r="P18" s="34"/>
    </row>
    <row r="19" customFormat="false" ht="26.1" hidden="false" customHeight="true" outlineLevel="0" collapsed="false">
      <c r="A19" s="21" t="s">
        <v>43</v>
      </c>
      <c r="B19" s="21" t="s">
        <v>44</v>
      </c>
      <c r="C19" s="22"/>
      <c r="D19" s="23"/>
      <c r="E19" s="24"/>
      <c r="F19" s="25" t="s">
        <v>22</v>
      </c>
      <c r="G19" s="26" t="n">
        <v>3</v>
      </c>
      <c r="H19" s="31" t="n">
        <v>170</v>
      </c>
      <c r="I19" s="28" t="n">
        <f aca="false">G19*H19</f>
        <v>510</v>
      </c>
      <c r="J19" s="29" t="n">
        <v>180</v>
      </c>
      <c r="K19" s="30" t="n">
        <f aca="false">G19*J19</f>
        <v>540</v>
      </c>
      <c r="L19" s="29" t="n">
        <v>200</v>
      </c>
      <c r="M19" s="28" t="n">
        <f aca="false">G19*L19</f>
        <v>600</v>
      </c>
      <c r="N19" s="32" t="n">
        <f aca="false">ROUND(AVERAGE(H19,J19,L19),2)</f>
        <v>183.33</v>
      </c>
      <c r="O19" s="33" t="n">
        <f aca="false">STDEV(H19,J19,L19)/N19</f>
        <v>0.0833210730187065</v>
      </c>
      <c r="P19" s="34"/>
    </row>
    <row r="20" customFormat="false" ht="24.6" hidden="false" customHeight="true" outlineLevel="0" collapsed="false">
      <c r="A20" s="21" t="s">
        <v>45</v>
      </c>
      <c r="B20" s="21" t="s">
        <v>46</v>
      </c>
      <c r="C20" s="22"/>
      <c r="D20" s="23"/>
      <c r="E20" s="24"/>
      <c r="F20" s="25" t="s">
        <v>22</v>
      </c>
      <c r="G20" s="26" t="n">
        <v>30</v>
      </c>
      <c r="H20" s="31" t="n">
        <v>60</v>
      </c>
      <c r="I20" s="28" t="n">
        <f aca="false">G20*H20</f>
        <v>1800</v>
      </c>
      <c r="J20" s="29" t="n">
        <v>75</v>
      </c>
      <c r="K20" s="30" t="n">
        <f aca="false">G20*J20</f>
        <v>2250</v>
      </c>
      <c r="L20" s="29" t="n">
        <v>85</v>
      </c>
      <c r="M20" s="28" t="n">
        <f aca="false">G20*L20</f>
        <v>2550</v>
      </c>
      <c r="N20" s="32" t="n">
        <f aca="false">ROUND(AVERAGE(H20,J20,L20),2)</f>
        <v>73.33</v>
      </c>
      <c r="O20" s="33" t="n">
        <f aca="false">STDEV(H20,J20,L20)/N20</f>
        <v>0.171594946026427</v>
      </c>
      <c r="P20" s="34"/>
    </row>
    <row r="21" s="46" customFormat="true" ht="26.25" hidden="false" customHeight="true" outlineLevel="0" collapsed="false">
      <c r="A21" s="37"/>
      <c r="B21" s="38" t="s">
        <v>47</v>
      </c>
      <c r="C21" s="38"/>
      <c r="D21" s="38"/>
      <c r="E21" s="38"/>
      <c r="F21" s="38"/>
      <c r="G21" s="38"/>
      <c r="H21" s="39"/>
      <c r="I21" s="40" t="n">
        <f aca="false">SUM(I8:I20)</f>
        <v>21595</v>
      </c>
      <c r="J21" s="41"/>
      <c r="K21" s="42" t="n">
        <f aca="false">SUM(K7:K20)</f>
        <v>25600</v>
      </c>
      <c r="L21" s="43"/>
      <c r="M21" s="44" t="n">
        <f aca="false">SUM(M8:M20)</f>
        <v>28200</v>
      </c>
      <c r="N21" s="45" t="n">
        <f aca="false">SUM(N8:N20)</f>
        <v>1560.34</v>
      </c>
      <c r="O21" s="38"/>
      <c r="P21" s="38"/>
      <c r="XFD21" s="1"/>
    </row>
    <row r="22" customFormat="false" ht="15" hidden="false" customHeight="false" outlineLevel="0" collapsed="false">
      <c r="J22" s="47"/>
    </row>
    <row r="23" s="48" customFormat="true" ht="15" hidden="false" customHeight="false" outlineLevel="0" collapsed="false">
      <c r="B23" s="49" t="s">
        <v>2</v>
      </c>
      <c r="C23" s="49"/>
      <c r="D23" s="50"/>
      <c r="E23" s="51"/>
      <c r="F23" s="50"/>
      <c r="G23" s="50"/>
      <c r="H23" s="52"/>
      <c r="I23" s="53"/>
      <c r="J23" s="54"/>
      <c r="K23" s="55"/>
      <c r="XFD23" s="1"/>
    </row>
    <row r="24" s="48" customFormat="true" ht="23.85" hidden="false" customHeight="true" outlineLevel="0" collapsed="false">
      <c r="B24" s="56" t="s">
        <v>48</v>
      </c>
      <c r="C24" s="56"/>
      <c r="D24" s="57"/>
      <c r="E24" s="58"/>
      <c r="F24" s="57"/>
      <c r="G24" s="57"/>
      <c r="I24" s="53"/>
      <c r="J24" s="59"/>
      <c r="K24" s="55"/>
      <c r="XFD24" s="1"/>
    </row>
    <row r="25" s="48" customFormat="true" ht="9.7" hidden="false" customHeight="true" outlineLevel="0" collapsed="false">
      <c r="B25" s="60"/>
      <c r="C25" s="60"/>
      <c r="D25" s="60"/>
      <c r="E25" s="60"/>
      <c r="F25" s="60"/>
      <c r="G25" s="60"/>
      <c r="H25" s="60"/>
      <c r="I25" s="60"/>
      <c r="J25" s="60" t="n">
        <v>600</v>
      </c>
      <c r="K25" s="60"/>
      <c r="XFD25" s="1"/>
    </row>
    <row r="26" s="48" customFormat="true" ht="15" hidden="false" customHeight="false" outlineLevel="0" collapsed="false">
      <c r="B26" s="60"/>
      <c r="C26" s="60"/>
      <c r="D26" s="60"/>
      <c r="E26" s="60"/>
      <c r="F26" s="60"/>
      <c r="G26" s="60"/>
      <c r="H26" s="60"/>
      <c r="I26" s="60"/>
      <c r="J26" s="60" t="n">
        <v>600</v>
      </c>
      <c r="K26" s="60"/>
      <c r="XFD26" s="1"/>
    </row>
    <row r="27" s="48" customFormat="true" ht="14.9" hidden="false" customHeight="true" outlineLevel="0" collapsed="false">
      <c r="B27" s="60"/>
      <c r="C27" s="60"/>
      <c r="D27" s="60"/>
      <c r="E27" s="60"/>
      <c r="F27" s="60"/>
      <c r="G27" s="60"/>
      <c r="H27" s="60"/>
      <c r="I27" s="60"/>
      <c r="J27" s="60"/>
      <c r="K27" s="60"/>
      <c r="XFD27" s="1"/>
    </row>
    <row r="28" s="48" customFormat="true" ht="15" hidden="false" customHeight="false" outlineLevel="0" collapsed="false">
      <c r="G28" s="61" t="s">
        <v>49</v>
      </c>
      <c r="H28" s="62" t="n">
        <v>21595</v>
      </c>
      <c r="XFD28" s="1"/>
    </row>
    <row r="29" s="48" customFormat="true" ht="15" hidden="false" customHeight="false" outlineLevel="0" collapsed="false">
      <c r="D29" s="63"/>
      <c r="E29" s="64"/>
      <c r="F29" s="64"/>
      <c r="G29" s="64"/>
      <c r="I29" s="53"/>
      <c r="J29" s="55"/>
      <c r="K29" s="55"/>
      <c r="XFD29" s="1"/>
    </row>
    <row r="30" s="48" customFormat="true" ht="18.75" hidden="false" customHeight="true" outlineLevel="0" collapsed="false">
      <c r="B30" s="65" t="s">
        <v>50</v>
      </c>
      <c r="C30" s="65"/>
      <c r="D30" s="65"/>
      <c r="E30" s="65"/>
      <c r="F30" s="65"/>
      <c r="G30" s="65"/>
      <c r="H30" s="65"/>
      <c r="I30" s="53"/>
      <c r="J30" s="55"/>
      <c r="K30" s="55"/>
      <c r="XFD30" s="1"/>
    </row>
    <row r="1048576" customFormat="false" ht="12.8" hidden="false" customHeight="false" outlineLevel="0" collapsed="false"/>
  </sheetData>
  <mergeCells count="4">
    <mergeCell ref="A1:P1"/>
    <mergeCell ref="A2:P2"/>
    <mergeCell ref="B25:K27"/>
    <mergeCell ref="B30:H3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41.29"/>
    <col collapsed="false" customWidth="true" hidden="true" outlineLevel="0" max="3" min="3" style="1" width="12.57"/>
    <col collapsed="false" customWidth="true" hidden="true" outlineLevel="0" max="4" min="4" style="1" width="11.71"/>
    <col collapsed="false" customWidth="true" hidden="true" outlineLevel="0" max="5" min="5" style="1" width="12.86"/>
    <col collapsed="false" customWidth="true" hidden="false" outlineLevel="0" max="7" min="7" style="1" width="9.14"/>
    <col collapsed="false" customWidth="true" hidden="false" outlineLevel="0" max="8" min="8" style="1" width="13.86"/>
    <col collapsed="false" customWidth="true" hidden="false" outlineLevel="0" max="9" min="9" style="1" width="12.29"/>
    <col collapsed="false" customWidth="true" hidden="false" outlineLevel="0" max="10" min="10" style="2" width="12.71"/>
    <col collapsed="false" customWidth="true" hidden="false" outlineLevel="0" max="11" min="11" style="2" width="13.57"/>
    <col collapsed="false" customWidth="true" hidden="false" outlineLevel="0" max="12" min="12" style="1" width="13.57"/>
    <col collapsed="false" customWidth="true" hidden="false" outlineLevel="0" max="15" min="13" style="1" width="9.71"/>
    <col collapsed="false" customWidth="true" hidden="false" outlineLevel="0" max="17" min="16" style="1" width="10.29"/>
    <col collapsed="false" customWidth="true" hidden="false" outlineLevel="0" max="18" min="18" style="1" width="11"/>
    <col collapsed="false" customWidth="true" hidden="false" outlineLevel="0" max="19" min="19" style="1" width="12"/>
    <col collapsed="false" customWidth="true" hidden="false" outlineLevel="0" max="20" min="20" style="1" width="35.29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5" hidden="false" customHeight="false" outlineLevel="0" collapsed="false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false" outlineLevel="0" collapsed="false">
      <c r="A3" s="5" t="s">
        <v>2</v>
      </c>
      <c r="B3" s="6"/>
      <c r="C3" s="7"/>
      <c r="D3" s="7"/>
      <c r="E3" s="7"/>
      <c r="F3" s="7"/>
      <c r="G3" s="8"/>
      <c r="H3" s="9"/>
      <c r="I3" s="9"/>
      <c r="J3" s="10"/>
      <c r="K3" s="10"/>
      <c r="L3" s="6"/>
      <c r="M3" s="6"/>
      <c r="N3" s="6"/>
      <c r="O3" s="6"/>
    </row>
    <row r="4" customFormat="false" ht="15" hidden="false" customHeight="false" outlineLevel="0" collapsed="false">
      <c r="A4" s="5"/>
      <c r="B4" s="6"/>
      <c r="C4" s="7"/>
      <c r="D4" s="7"/>
      <c r="E4" s="7"/>
      <c r="F4" s="7"/>
      <c r="G4" s="8"/>
      <c r="H4" s="9"/>
      <c r="I4" s="9"/>
      <c r="J4" s="10"/>
      <c r="K4" s="10"/>
      <c r="L4" s="6"/>
      <c r="M4" s="6"/>
      <c r="N4" s="6"/>
      <c r="O4" s="6"/>
    </row>
    <row r="5" customFormat="false" ht="1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10"/>
      <c r="K5" s="10"/>
      <c r="L5" s="6"/>
      <c r="M5" s="6"/>
      <c r="N5" s="6"/>
      <c r="O5" s="6"/>
    </row>
    <row r="6" customFormat="false" ht="15" hidden="false" customHeight="false" outlineLevel="0" collapsed="false">
      <c r="A6" s="8" t="s">
        <v>3</v>
      </c>
      <c r="B6" s="8"/>
      <c r="C6" s="11"/>
      <c r="D6" s="11"/>
      <c r="E6" s="11"/>
      <c r="F6" s="11"/>
      <c r="G6" s="12"/>
      <c r="H6" s="9"/>
      <c r="I6" s="9"/>
      <c r="J6" s="10"/>
      <c r="K6" s="10"/>
      <c r="L6" s="6"/>
      <c r="M6" s="6"/>
      <c r="N6" s="6"/>
      <c r="O6" s="6"/>
    </row>
    <row r="7" customFormat="false" ht="123" hidden="false" customHeight="true" outlineLevel="0" collapsed="false">
      <c r="A7" s="13" t="s">
        <v>4</v>
      </c>
      <c r="B7" s="14" t="s">
        <v>52</v>
      </c>
      <c r="C7" s="14" t="s">
        <v>6</v>
      </c>
      <c r="D7" s="14" t="s">
        <v>7</v>
      </c>
      <c r="E7" s="14" t="s">
        <v>8</v>
      </c>
      <c r="F7" s="15" t="s">
        <v>9</v>
      </c>
      <c r="G7" s="15" t="s">
        <v>10</v>
      </c>
      <c r="H7" s="18" t="s">
        <v>53</v>
      </c>
      <c r="I7" s="15" t="s">
        <v>12</v>
      </c>
      <c r="J7" s="18" t="s">
        <v>54</v>
      </c>
      <c r="K7" s="15" t="s">
        <v>14</v>
      </c>
      <c r="L7" s="18" t="s">
        <v>55</v>
      </c>
      <c r="M7" s="15" t="s">
        <v>16</v>
      </c>
      <c r="N7" s="18" t="s">
        <v>56</v>
      </c>
      <c r="O7" s="15" t="s">
        <v>16</v>
      </c>
      <c r="P7" s="15" t="s">
        <v>17</v>
      </c>
      <c r="Q7" s="15" t="s">
        <v>57</v>
      </c>
      <c r="R7" s="15" t="s">
        <v>18</v>
      </c>
      <c r="S7" s="14" t="s">
        <v>19</v>
      </c>
    </row>
    <row r="8" customFormat="false" ht="55.5" hidden="false" customHeight="true" outlineLevel="0" collapsed="false">
      <c r="A8" s="66" t="n">
        <v>1</v>
      </c>
      <c r="B8" s="67" t="s">
        <v>58</v>
      </c>
      <c r="C8" s="22" t="n">
        <v>112.5</v>
      </c>
      <c r="D8" s="23"/>
      <c r="E8" s="24"/>
      <c r="F8" s="68" t="s">
        <v>22</v>
      </c>
      <c r="G8" s="69" t="n">
        <v>100</v>
      </c>
      <c r="H8" s="70" t="n">
        <f aca="false">ROUND(94041.6/100,2)</f>
        <v>940.42</v>
      </c>
      <c r="I8" s="71" t="n">
        <f aca="false">G8*H8</f>
        <v>94042</v>
      </c>
      <c r="J8" s="41" t="n">
        <v>1000</v>
      </c>
      <c r="K8" s="72" t="n">
        <f aca="false">G8*J8</f>
        <v>100000</v>
      </c>
      <c r="L8" s="70" t="n">
        <v>1348.79</v>
      </c>
      <c r="M8" s="71" t="n">
        <f aca="false">G8*L8</f>
        <v>134879</v>
      </c>
      <c r="N8" s="71"/>
      <c r="O8" s="71"/>
      <c r="P8" s="73" t="n">
        <f aca="false">ROUND(AVERAGE(H8,J8,L8),2)</f>
        <v>1096.4</v>
      </c>
      <c r="Q8" s="73" t="n">
        <f aca="false">P8*G8</f>
        <v>109640</v>
      </c>
      <c r="R8" s="74" t="n">
        <f aca="false">STDEV(H8,J8,L8)/P8</f>
        <v>0.201198474735881</v>
      </c>
      <c r="S8" s="75" t="s">
        <v>59</v>
      </c>
      <c r="T8" s="1" t="s">
        <v>60</v>
      </c>
    </row>
    <row r="9" customFormat="false" ht="55.5" hidden="false" customHeight="true" outlineLevel="0" collapsed="false">
      <c r="A9" s="66" t="n">
        <v>2</v>
      </c>
      <c r="B9" s="76" t="s">
        <v>61</v>
      </c>
      <c r="C9" s="22" t="n">
        <v>58.5</v>
      </c>
      <c r="D9" s="23"/>
      <c r="E9" s="24"/>
      <c r="F9" s="68" t="s">
        <v>22</v>
      </c>
      <c r="G9" s="69" t="n">
        <v>25</v>
      </c>
      <c r="H9" s="70" t="n">
        <f aca="false">ROUND(36562/25,2)</f>
        <v>1462.48</v>
      </c>
      <c r="I9" s="71" t="n">
        <f aca="false">G9*H9</f>
        <v>36562</v>
      </c>
      <c r="J9" s="41" t="n">
        <v>1500</v>
      </c>
      <c r="K9" s="72" t="n">
        <f aca="false">G9*J9</f>
        <v>37500</v>
      </c>
      <c r="L9" s="70" t="n">
        <v>1108.8</v>
      </c>
      <c r="M9" s="71" t="n">
        <f aca="false">G9*L9</f>
        <v>27720</v>
      </c>
      <c r="N9" s="71"/>
      <c r="O9" s="71"/>
      <c r="P9" s="73" t="n">
        <f aca="false">ROUND(AVERAGE(H9,J9,L9),2)</f>
        <v>1357.09</v>
      </c>
      <c r="Q9" s="73" t="n">
        <f aca="false">P9*G9</f>
        <v>33927.25</v>
      </c>
      <c r="R9" s="74" t="n">
        <f aca="false">STDEV(H9,J9,L9)/P9</f>
        <v>0.159049977972413</v>
      </c>
      <c r="S9" s="75" t="s">
        <v>59</v>
      </c>
      <c r="T9" s="1" t="s">
        <v>62</v>
      </c>
    </row>
    <row r="10" customFormat="false" ht="63" hidden="false" customHeight="true" outlineLevel="0" collapsed="false">
      <c r="A10" s="66" t="n">
        <v>3</v>
      </c>
      <c r="B10" s="67" t="s">
        <v>63</v>
      </c>
      <c r="C10" s="22" t="n">
        <v>54</v>
      </c>
      <c r="D10" s="23"/>
      <c r="E10" s="24"/>
      <c r="F10" s="68" t="s">
        <v>22</v>
      </c>
      <c r="G10" s="69" t="n">
        <v>15</v>
      </c>
      <c r="H10" s="70" t="n">
        <f aca="false">ROUND(4880.16/15,2)</f>
        <v>325.34</v>
      </c>
      <c r="I10" s="71" t="n">
        <f aca="false">G10*H10</f>
        <v>4880.1</v>
      </c>
      <c r="J10" s="41" t="n">
        <v>350</v>
      </c>
      <c r="K10" s="72" t="n">
        <f aca="false">G10*J10</f>
        <v>5250</v>
      </c>
      <c r="L10" s="70" t="n">
        <v>312.91</v>
      </c>
      <c r="M10" s="71" t="n">
        <f aca="false">G10*L10</f>
        <v>4693.65</v>
      </c>
      <c r="N10" s="71"/>
      <c r="O10" s="71"/>
      <c r="P10" s="73" t="n">
        <f aca="false">ROUND(AVERAGE(H10,J10,L10),2)</f>
        <v>329.42</v>
      </c>
      <c r="Q10" s="73" t="n">
        <f aca="false">P10*G10</f>
        <v>4941.3</v>
      </c>
      <c r="R10" s="74" t="n">
        <f aca="false">STDEV(H10,J10,L10)/P10</f>
        <v>0.0573069865859881</v>
      </c>
      <c r="S10" s="75" t="s">
        <v>59</v>
      </c>
      <c r="T10" s="1" t="s">
        <v>64</v>
      </c>
    </row>
    <row r="11" customFormat="false" ht="46.5" hidden="false" customHeight="true" outlineLevel="0" collapsed="false">
      <c r="A11" s="66" t="n">
        <v>4</v>
      </c>
      <c r="B11" s="77" t="s">
        <v>65</v>
      </c>
      <c r="F11" s="68" t="s">
        <v>22</v>
      </c>
      <c r="G11" s="69" t="n">
        <v>100</v>
      </c>
      <c r="H11" s="70" t="n">
        <f aca="false">ROUND(20610/100,2)</f>
        <v>206.1</v>
      </c>
      <c r="I11" s="71" t="n">
        <f aca="false">G11*H11</f>
        <v>20610</v>
      </c>
      <c r="J11" s="41" t="n">
        <v>135</v>
      </c>
      <c r="K11" s="72" t="n">
        <f aca="false">G11*J11</f>
        <v>13500</v>
      </c>
      <c r="L11" s="70" t="n">
        <v>134.69</v>
      </c>
      <c r="M11" s="71" t="n">
        <f aca="false">G11*L11</f>
        <v>13469</v>
      </c>
      <c r="N11" s="71"/>
      <c r="O11" s="71"/>
      <c r="P11" s="73" t="n">
        <f aca="false">ROUND(AVERAGE(H11,J11,L11),2)</f>
        <v>158.6</v>
      </c>
      <c r="Q11" s="73" t="n">
        <f aca="false">P11*G11</f>
        <v>15860</v>
      </c>
      <c r="R11" s="74" t="n">
        <f aca="false">STDEV(H11,J11,L11)/P11</f>
        <v>0.259390828671301</v>
      </c>
      <c r="S11" s="75" t="s">
        <v>66</v>
      </c>
    </row>
    <row r="12" customFormat="false" ht="45.75" hidden="false" customHeight="true" outlineLevel="0" collapsed="false">
      <c r="A12" s="66" t="n">
        <v>5</v>
      </c>
      <c r="B12" s="77" t="s">
        <v>67</v>
      </c>
      <c r="F12" s="68" t="s">
        <v>22</v>
      </c>
      <c r="G12" s="69" t="n">
        <v>75</v>
      </c>
      <c r="H12" s="70" t="n">
        <f aca="false">ROUND(10672.2/75,2)</f>
        <v>142.3</v>
      </c>
      <c r="I12" s="71" t="n">
        <f aca="false">G12*H12</f>
        <v>10672.5</v>
      </c>
      <c r="J12" s="41" t="n">
        <v>125</v>
      </c>
      <c r="K12" s="72" t="n">
        <f aca="false">G12*J12</f>
        <v>9375</v>
      </c>
      <c r="L12" s="78" t="n">
        <v>107.7</v>
      </c>
      <c r="M12" s="71" t="n">
        <f aca="false">G12*L12</f>
        <v>8077.5</v>
      </c>
      <c r="N12" s="71"/>
      <c r="O12" s="71"/>
      <c r="P12" s="73" t="n">
        <f aca="false">ROUND(AVERAGE(H12,J12,L12),2)</f>
        <v>125</v>
      </c>
      <c r="Q12" s="73" t="n">
        <f aca="false">P12*G12</f>
        <v>9375</v>
      </c>
      <c r="R12" s="74" t="n">
        <f aca="false">STDEV(H12,J12,L12)/P12</f>
        <v>0.1384</v>
      </c>
      <c r="S12" s="75" t="s">
        <v>66</v>
      </c>
    </row>
    <row r="13" customFormat="false" ht="52.5" hidden="false" customHeight="true" outlineLevel="0" collapsed="false">
      <c r="A13" s="66" t="n">
        <v>6</v>
      </c>
      <c r="B13" s="79" t="s">
        <v>68</v>
      </c>
      <c r="F13" s="68" t="s">
        <v>22</v>
      </c>
      <c r="G13" s="69" t="n">
        <v>40</v>
      </c>
      <c r="H13" s="70" t="n">
        <f aca="false">ROUND(11688.48/40,2)</f>
        <v>292.21</v>
      </c>
      <c r="I13" s="71" t="n">
        <f aca="false">G13*H13</f>
        <v>11688.4</v>
      </c>
      <c r="J13" s="41" t="n">
        <v>350</v>
      </c>
      <c r="K13" s="72" t="n">
        <f aca="false">G13*J13</f>
        <v>14000</v>
      </c>
      <c r="L13" s="78" t="n">
        <v>481.6</v>
      </c>
      <c r="M13" s="71" t="n">
        <f aca="false">G13*L13</f>
        <v>19264</v>
      </c>
      <c r="N13" s="71"/>
      <c r="O13" s="71"/>
      <c r="P13" s="73" t="n">
        <f aca="false">ROUND(AVERAGE(H13,J13,L13),2)</f>
        <v>374.6</v>
      </c>
      <c r="Q13" s="73" t="n">
        <f aca="false">P13*G13</f>
        <v>14984</v>
      </c>
      <c r="R13" s="80" t="n">
        <f aca="false">STDEV(H13,J13,L13)/P13</f>
        <v>0.259109815039723</v>
      </c>
      <c r="S13" s="75" t="s">
        <v>69</v>
      </c>
    </row>
    <row r="14" customFormat="false" ht="40.5" hidden="false" customHeight="true" outlineLevel="0" collapsed="false">
      <c r="A14" s="66" t="n">
        <v>7</v>
      </c>
      <c r="B14" s="79" t="s">
        <v>70</v>
      </c>
      <c r="F14" s="68" t="s">
        <v>22</v>
      </c>
      <c r="G14" s="69" t="n">
        <v>60</v>
      </c>
      <c r="H14" s="70" t="n">
        <f aca="false">ROUND(23694.48/60,2)</f>
        <v>394.91</v>
      </c>
      <c r="I14" s="71" t="n">
        <f aca="false">G14*H14</f>
        <v>23694.6</v>
      </c>
      <c r="J14" s="81"/>
      <c r="K14" s="82"/>
      <c r="L14" s="78" t="n">
        <v>374.58</v>
      </c>
      <c r="M14" s="71" t="n">
        <f aca="false">G14*L14</f>
        <v>22474.8</v>
      </c>
      <c r="N14" s="83" t="n">
        <v>655</v>
      </c>
      <c r="O14" s="71" t="n">
        <f aca="false">G14*N14</f>
        <v>39300</v>
      </c>
      <c r="P14" s="73" t="n">
        <f aca="false">ROUND(AVERAGE(H14,L14,N14),2)</f>
        <v>474.83</v>
      </c>
      <c r="Q14" s="73" t="n">
        <f aca="false">P14*G14</f>
        <v>28489.8</v>
      </c>
      <c r="R14" s="80" t="n">
        <f aca="false">STDEV(H14,L14,N14)/P14</f>
        <v>0.329302183812551</v>
      </c>
      <c r="S14" s="75" t="s">
        <v>69</v>
      </c>
    </row>
    <row r="15" customFormat="false" ht="48" hidden="false" customHeight="true" outlineLevel="0" collapsed="false">
      <c r="A15" s="66" t="n">
        <v>8</v>
      </c>
      <c r="B15" s="67" t="s">
        <v>71</v>
      </c>
      <c r="F15" s="68" t="s">
        <v>22</v>
      </c>
      <c r="G15" s="69" t="n">
        <v>5</v>
      </c>
      <c r="H15" s="70" t="n">
        <f aca="false">ROUND(12766.32/5,2)</f>
        <v>2553.26</v>
      </c>
      <c r="I15" s="71" t="n">
        <f aca="false">G15*H15</f>
        <v>12766.3</v>
      </c>
      <c r="J15" s="41" t="n">
        <v>1800</v>
      </c>
      <c r="K15" s="72" t="n">
        <f aca="false">G15*J15</f>
        <v>9000</v>
      </c>
      <c r="L15" s="78" t="n">
        <v>2822.4</v>
      </c>
      <c r="M15" s="71" t="n">
        <f aca="false">G15*L15</f>
        <v>14112</v>
      </c>
      <c r="N15" s="71"/>
      <c r="O15" s="71"/>
      <c r="P15" s="73" t="n">
        <f aca="false">ROUND(AVERAGE(H15,J15,L15),2)</f>
        <v>2391.89</v>
      </c>
      <c r="Q15" s="73" t="n">
        <f aca="false">P15*G15</f>
        <v>11959.45</v>
      </c>
      <c r="R15" s="74" t="n">
        <f aca="false">STDEV(H15,J15,L15)/P15</f>
        <v>0.221564920535165</v>
      </c>
      <c r="S15" s="75" t="s">
        <v>72</v>
      </c>
    </row>
    <row r="16" customFormat="false" ht="26.25" hidden="false" customHeight="true" outlineLevel="0" collapsed="false">
      <c r="A16" s="46"/>
      <c r="B16" s="38"/>
      <c r="C16" s="38"/>
      <c r="D16" s="38"/>
      <c r="E16" s="38"/>
      <c r="F16" s="38"/>
      <c r="G16" s="38"/>
      <c r="H16" s="39"/>
      <c r="I16" s="84" t="n">
        <f aca="false">SUM(I8:I15)</f>
        <v>214915.9</v>
      </c>
      <c r="J16" s="39"/>
      <c r="K16" s="85" t="n">
        <f aca="false">SUM(K8:K15)</f>
        <v>188625</v>
      </c>
      <c r="L16" s="39"/>
      <c r="M16" s="71" t="n">
        <f aca="false">SUM(M8:M15)</f>
        <v>244689.95</v>
      </c>
      <c r="N16" s="71"/>
      <c r="O16" s="71"/>
      <c r="P16" s="38"/>
      <c r="Q16" s="73" t="n">
        <f aca="false">SUM(Q8:Q15)</f>
        <v>229176.8</v>
      </c>
      <c r="R16" s="38"/>
      <c r="S16" s="38"/>
      <c r="T16" s="46"/>
    </row>
    <row r="17" customFormat="false" ht="15" hidden="false" customHeight="false" outlineLevel="0" collapsed="false">
      <c r="B17" s="86"/>
    </row>
  </sheetData>
  <mergeCells count="2">
    <mergeCell ref="A1:S1"/>
    <mergeCell ref="A2:S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2026-04-17T15:41:29Z</cp:lastPrinted>
  <dcterms:modified xsi:type="dcterms:W3CDTF">2026-07-01T11:22:35Z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