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  <sheet name="Лист2" r:id="rId2" sheetId="2" state="visible"/>
    <sheet name="Лист3" r:id="rId3" sheetId="3" state="visible"/>
  </sheets>
  <definedNames>
    <definedName hidden="false" localSheetId="0" name="_xlnm.Print_Area">'Лист1'!$A$1:$P$50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<sst xmlns="http://schemas.openxmlformats.org/spreadsheetml/2006/main" xmlns:a="http://schemas.openxmlformats.org/drawingml/2006/main" xmlns:a15="http://schemas.microsoft.com/office/drawing/2012/main" xmlns:asvg="http://schemas.microsoft.com/office/drawing/2016/SVG/main" xmlns:c="http://schemas.openxmlformats.org/drawingml/2006/chart" xmlns:co="http://ncloudtech.com" xmlns:co-ooxml="http://ncloudtech.com/ooxml" xmlns:m="http://schemas.openxmlformats.org/officeDocument/2006/math" xmlns:mc="http://schemas.openxmlformats.org/markup-compatibility/2006" xmlns:o="urn:schemas-microsoft-com:office:office" xmlns:p="http://schemas.openxmlformats.org/presentationml/2006/main" xmlns:pic="http://schemas.openxmlformats.org/drawingml/2006/picture" xmlns:r="http://schemas.openxmlformats.org/officeDocument/2006/relationships" xmlns:s="http://schemas.openxmlformats.org/officeDocument/2006/sharedTypes" xmlns:sl="http://schemas.openxmlformats.org/schemaLibrary/2006/main" xmlns:v="urn:schemas-microsoft-com:vml" xmlns:w="http://schemas.openxmlformats.org/wordprocessingml/2006/main" xmlns:w10="urn:schemas-microsoft-com:office:word" xmlns:w14="http://schemas.microsoft.com/office/word/2010/wordml" xmlns:w15="http://schemas.microsoft.com/office/word/2012/wordml" xmlns:wp="http://schemas.openxmlformats.org/drawingml/2006/wordprocessingDrawing" xmlns:wpg="http://schemas.microsoft.com/office/word/2010/wordprocessingGroup" xmlns:wps="http://schemas.microsoft.com/office/word/2010/wordprocessingShape" xmlns:x="urn:schemas-microsoft-com:office:excel" xmlns:x14="http://schemas.microsoft.com/office/spreadsheetml/2009/9/main" xmlns:xdr="http://schemas.openxmlformats.org/drawingml/2006/spreadsheetDrawing" xmlns:xm="http://schemas.microsoft.com/office/excel/2006/main" mc:Ignorable="co co-ooxml w14 x14 w15">
  <si>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rPr>
        <rFont val="Times New Roman"/>
        <b val="true"/>
        <sz val="12"/>
        <u val="single"/>
      </rPr>
      <t>Обоснование начальной (максимальной) цены контракта</t>
    </r>
    <r>
      <rPr>
        <rFont val="Times New Roman"/>
        <b val="true"/>
        <sz val="1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Цель: Определение начальной (максимальной) цены государственного контракта на поставку ручного электрического инструмента и расходных материалов для исполнения государственных контрактов на изготовления продукции</t>
    </r>
    <r>
      <rPr>
        <rFont val="Times New Roman"/>
        <b val="true"/>
        <sz val="12"/>
      </rPr>
      <t>.</t>
    </r>
    <r>
      <t xml:space="preserve">
</t>
    </r>
    <r>
      <rPr>
        <rFont val="Times New Roman"/>
        <b val="true"/>
        <sz val="12"/>
      </rPr>
      <t>Источники информации: коммерческие предложения и скриншоты из сети интернет.</t>
    </r>
    <r>
      <t xml:space="preserve">
</t>
    </r>
    <r>
      <rPr>
        <rFont val="Times New Roman"/>
        <b val="true"/>
        <sz val="12"/>
      </rPr>
      <t>Источник финансирования: дополнительный источник бюджетного финансирования (ДИБФ)</t>
    </r>
    <r>
      <t xml:space="preserve">
</t>
    </r>
    <r>
      <rPr>
        <rFont val="Times New Roman"/>
        <b val="true"/>
        <sz val="12"/>
      </rPr>
      <t>в ходе исследования рынка были рассмотрены  следующие коммерческие предложения поставщиков:</t>
    </r>
  </si>
  <si>
    <r>
      <rPr>
        <rFont val="Times New Roman"/>
        <b val="true"/>
        <color rgb="000000" tint="0"/>
        <sz val="12"/>
      </rPr>
      <t>№</t>
    </r>
  </si>
  <si>
    <r>
      <rPr>
        <rFont val="Times New Roman"/>
        <b val="true"/>
        <color rgb="000000" tint="0"/>
        <sz val="12"/>
      </rPr>
      <t>Наименование предмета контракта</t>
    </r>
  </si>
  <si>
    <r>
      <rPr>
        <rFont val="Times New Roman"/>
        <b val="true"/>
        <color rgb="000000" tint="0"/>
        <sz val="12"/>
      </rPr>
      <t>Ед. изм</t>
    </r>
  </si>
  <si>
    <r>
      <rPr>
        <rFont val="Times New Roman"/>
        <b val="true"/>
        <color rgb="000000" tint="0"/>
        <sz val="12"/>
      </rPr>
      <t>Кол-во</t>
    </r>
  </si>
  <si>
    <r>
      <rPr>
        <rFont val="Times New Roman"/>
        <b val="true"/>
        <color rgb="000000" tint="0"/>
        <sz val="12"/>
      </rPr>
      <t>Источник информации о цене (руб./ед.изм.)</t>
    </r>
  </si>
  <si>
    <r>
      <rPr>
        <rFont val="Times New Roman"/>
        <b val="true"/>
        <color rgb="000000" tint="0"/>
        <sz val="12"/>
      </rPr>
      <t>Однородность совокупности значений выявленных цен, используемых в расчете НМЦК**</t>
    </r>
  </si>
  <si>
    <r>
      <rPr>
        <rFont val="Times New Roman"/>
        <b val="true"/>
        <color rgb="000000" tint="0"/>
        <sz val="12"/>
      </rPr>
      <t>НМЦК, определенная методом сопоставимых рыночных цен (анализа рынка)*</t>
    </r>
  </si>
  <si>
    <r>
      <rPr>
        <rFont val="Times New Roman"/>
        <b val="true"/>
        <color rgb="000000" tint="0"/>
        <sz val="12"/>
      </rPr>
      <t>№1</t>
    </r>
  </si>
  <si>
    <r>
      <rPr>
        <rFont val="Times New Roman"/>
        <b val="true"/>
        <color rgb="000000" tint="0"/>
        <sz val="12"/>
      </rPr>
      <t xml:space="preserve">№2 </t>
    </r>
  </si>
  <si>
    <r>
      <rPr>
        <rFont val="Times New Roman"/>
        <b val="true"/>
        <sz val="12"/>
      </rPr>
      <t xml:space="preserve">№3 </t>
    </r>
  </si>
  <si>
    <r>
      <rPr>
        <rFont val="Times New Roman"/>
        <b val="true"/>
        <sz val="12"/>
      </rPr>
      <t>№4</t>
    </r>
  </si>
  <si>
    <r>
      <rPr>
        <rFont val="Times New Roman"/>
        <b val="true"/>
        <sz val="12"/>
      </rPr>
      <t>№5</t>
    </r>
  </si>
  <si>
    <r>
      <rPr>
        <rFont val="Times New Roman"/>
        <b val="true"/>
        <color rgb="000000" tint="0"/>
        <sz val="12"/>
      </rPr>
      <t xml:space="preserve">Средняя арифметическая цена за единицу     &lt;ц&gt; </t>
    </r>
  </si>
  <si>
    <r>
      <rPr>
        <rFont val="Times New Roman"/>
        <b val="true"/>
        <color rgb="000000" tint="0"/>
        <sz val="12"/>
      </rPr>
      <t>Среднее квадратичное отклонение</t>
    </r>
  </si>
  <si>
    <r>
      <rPr>
        <rFont val="Times New Roman"/>
        <b val="true"/>
        <color rgb="000000" tint="0"/>
        <sz val="12"/>
      </rPr>
      <t xml:space="preserve">коэффициент вариации цен V (%)           </t>
    </r>
    <r>
      <rPr>
        <rFont val="Times New Roman"/>
        <b val="false"/>
        <i val="true"/>
        <color rgb="000000" tint="0"/>
        <sz val="12"/>
      </rPr>
      <t xml:space="preserve">         (не должен превышать 33%)</t>
    </r>
  </si>
  <si>
    <r>
      <rPr>
        <rFont val="Times New Roman"/>
        <b val="true"/>
        <color rgb="000000" tint="0"/>
        <sz val="12"/>
      </rPr>
      <t>Расчет НМЦК по формуле</t>
    </r>
    <r>
      <rPr>
        <rFont val="Times New Roman"/>
        <color rgb="000000" tint="0"/>
        <sz val="12"/>
      </rPr>
      <t xml:space="preserve">                             </t>
    </r>
    <r>
      <rPr>
        <rFont val="Times New Roman"/>
        <color rgb="000000" tint="0"/>
        <sz val="9"/>
      </rPr>
      <t>v - количество (объем) закупаемого товара (работы, услуги);</t>
    </r>
    <r>
      <t xml:space="preserve">
</t>
    </r>
    <r>
      <rPr>
        <rFont val="Times New Roman"/>
        <color rgb="000000" tint="0"/>
        <sz val="9"/>
      </rPr>
      <t>n - количество значений, используемых в расчете;</t>
    </r>
    <r>
      <t xml:space="preserve">
</t>
    </r>
    <r>
      <rPr>
        <rFont val="Times New Roman"/>
        <color rgb="000000" tint="0"/>
        <sz val="9"/>
      </rPr>
      <t>i - номер источника ценовой информации;</t>
    </r>
    <r>
      <t xml:space="preserve">
</t>
    </r>
    <r>
      <rPr>
        <rFont val="Times New Roman"/>
        <color rgb="000000" tint="0"/>
        <sz val="9"/>
      </rPr>
      <t xml:space="preserve">     - цена единицы</t>
    </r>
  </si>
  <si>
    <r>
      <rPr>
        <rFont val="Times New Roman"/>
        <b val="true"/>
        <color theme="1" tint="0"/>
        <sz val="12"/>
      </rPr>
      <t>Цена за единицу изм. (руб.)</t>
    </r>
  </si>
  <si>
    <r>
      <rPr>
        <rFont val="Times New Roman"/>
        <b val="true"/>
        <color theme="1" tint="0"/>
        <sz val="12"/>
      </rPr>
      <t>Цена за единицу изм. с округлением (вниз) до сотых долей после запятой (руб.)</t>
    </r>
  </si>
  <si>
    <r>
      <rPr>
        <rFont val="Times New Roman"/>
        <b val="true"/>
        <color theme="1" tint="0"/>
        <sz val="12"/>
      </rPr>
      <t>НМЦК с учетом округления цены за единицу (руб.)**</t>
    </r>
  </si>
  <si>
    <r>
      <rPr>
        <rFont val="Times New Roman"/>
        <color rgb="000000" tint="0"/>
        <sz val="12"/>
      </rPr>
      <t xml:space="preserve">Шлифмашина угловая (125мм,1200Вт,11000об/мин)  </t>
    </r>
  </si>
  <si>
    <r>
      <rPr>
        <rFont val="Times New Roman"/>
        <color rgb="000000" tint="0"/>
        <sz val="12"/>
      </rPr>
      <t>шт</t>
    </r>
  </si>
  <si>
    <r>
      <rPr>
        <rFont val="Times New Roman"/>
        <color rgb="000000" tint="0"/>
        <sz val="12"/>
      </rPr>
      <t>3</t>
    </r>
  </si>
  <si>
    <r>
      <rPr>
        <rFont val="Times New Roman"/>
        <color rgb="000000" tint="0"/>
        <sz val="12"/>
      </rPr>
      <t xml:space="preserve">Шлифмашина угловая (2600Вт, 230мм, 6000об/мин) </t>
    </r>
  </si>
  <si>
    <r>
      <rPr>
        <rFont val="Times New Roman"/>
        <color rgb="000000" tint="0"/>
        <sz val="12"/>
      </rPr>
      <t>Щетка угольная AG9524Р-44</t>
    </r>
  </si>
  <si>
    <r>
      <rPr>
        <rFont val="Times New Roman"/>
        <color rgb="000000" tint="0"/>
        <sz val="12"/>
      </rPr>
      <t>Щетка угольная AG9012Tv2.1-А38 6х9х13 с поводком угловая клемма сбоку</t>
    </r>
  </si>
  <si>
    <r>
      <rPr>
        <rFont val="Times New Roman"/>
        <color rgb="000000" tint="0"/>
        <sz val="12"/>
      </rPr>
      <t>Удлинитель сил 2х2.5 на метал катушке 4роз. 30м 16А IP20</t>
    </r>
  </si>
  <si>
    <r>
      <rPr>
        <rFont val="Times New Roman"/>
        <color rgb="000000" tint="0"/>
        <sz val="12"/>
      </rPr>
      <t>2</t>
    </r>
  </si>
  <si>
    <r>
      <rPr>
        <rFont val="Times New Roman"/>
        <color rgb="000000" tint="0"/>
        <sz val="12"/>
      </rPr>
      <t>Горелка для сварочного аппарата 5м</t>
    </r>
  </si>
  <si>
    <r>
      <rPr>
        <rFont val="Times New Roman"/>
        <color rgb="000000" tint="0"/>
        <sz val="12"/>
      </rPr>
      <t>Спрей антипригарный 520 мл</t>
    </r>
  </si>
  <si>
    <r>
      <rPr>
        <rFont val="Times New Roman"/>
        <color rgb="000000" tint="0"/>
        <sz val="12"/>
      </rPr>
      <t>30</t>
    </r>
  </si>
  <si>
    <r>
      <rPr>
        <rFont val="Times New Roman"/>
        <color rgb="000000" tint="0"/>
        <sz val="12"/>
      </rPr>
      <t>Диффузор газовый МВ-36КD(кер)</t>
    </r>
  </si>
  <si>
    <r>
      <rPr>
        <rFont val="Times New Roman"/>
        <color rgb="000000" tint="0"/>
        <sz val="12"/>
      </rPr>
      <t>1</t>
    </r>
  </si>
  <si>
    <r>
      <rPr>
        <rFont val="Times New Roman"/>
        <color rgb="000000" tint="0"/>
        <sz val="12"/>
      </rPr>
      <t>Держатель наконечника МР36АК,М8*28мм</t>
    </r>
  </si>
  <si>
    <r>
      <rPr>
        <rFont val="Times New Roman"/>
        <color rgb="000000" tint="0"/>
        <sz val="12"/>
      </rPr>
      <t>Наконечник медный М8х30х1,2</t>
    </r>
  </si>
  <si>
    <r>
      <rPr>
        <rFont val="Times New Roman"/>
        <color rgb="000000" tint="0"/>
        <sz val="12"/>
      </rPr>
      <t>Сопло МВ-36КД коническое</t>
    </r>
  </si>
  <si>
    <r>
      <rPr>
        <rFont val="Times New Roman"/>
        <color rgb="000000" tint="0"/>
        <sz val="12"/>
      </rPr>
      <t>Круг отрезной 125х1,2х22 по металлу</t>
    </r>
  </si>
  <si>
    <r>
      <rPr>
        <rFont val="Times New Roman"/>
        <color rgb="000000" tint="0"/>
        <sz val="12"/>
      </rPr>
      <t>50</t>
    </r>
  </si>
  <si>
    <r>
      <rPr>
        <rFont val="Times New Roman"/>
        <color rgb="000000" tint="0"/>
        <sz val="12"/>
      </rPr>
      <t>Круг отрезной 230х1,6х22 по металлу</t>
    </r>
  </si>
  <si>
    <r>
      <rPr>
        <rFont val="Times New Roman"/>
        <color rgb="000000" tint="0"/>
        <sz val="12"/>
      </rPr>
      <t xml:space="preserve">Круг шлифовальный 125х6х22 </t>
    </r>
  </si>
  <si>
    <r>
      <rPr>
        <rFont val="Times New Roman"/>
        <color rgb="000000" tint="0"/>
        <sz val="12"/>
      </rPr>
      <t>20</t>
    </r>
  </si>
  <si>
    <r>
      <rPr>
        <rFont val="Times New Roman"/>
        <color rgb="000000" tint="0"/>
        <sz val="12"/>
      </rPr>
      <t xml:space="preserve">Круг шлифовальный </t>
    </r>
    <r>
      <rPr>
        <rFont val="Times New Roman"/>
        <color rgb="000000" tint="0"/>
        <sz val="12"/>
      </rPr>
      <t xml:space="preserve">230х6х22 </t>
    </r>
  </si>
  <si>
    <r>
      <rPr>
        <rFont val="Times New Roman"/>
        <color rgb="000000" tint="0"/>
        <sz val="12"/>
      </rPr>
      <t>Круг лепестковый торцевой  d125 Р 40</t>
    </r>
  </si>
  <si>
    <r>
      <rPr>
        <rFont val="Times New Roman"/>
        <color rgb="000000" tint="0"/>
        <sz val="12"/>
      </rPr>
      <t>Рукав кислород  9,0 мм</t>
    </r>
  </si>
  <si>
    <r>
      <rPr>
        <rFont val="Times New Roman"/>
        <color rgb="000000" tint="0"/>
        <sz val="12"/>
      </rPr>
      <t>м</t>
    </r>
  </si>
  <si>
    <r>
      <rPr>
        <rFont val="Times New Roman"/>
        <color rgb="000000" tint="0"/>
        <sz val="12"/>
      </rPr>
      <t>Очки 3П2  (2С-1,2)</t>
    </r>
  </si>
  <si>
    <r>
      <rPr>
        <rFont val="Times New Roman"/>
        <color rgb="000000" tint="0"/>
        <sz val="12"/>
      </rPr>
      <t>5</t>
    </r>
  </si>
  <si>
    <r>
      <rPr>
        <rFont val="Times New Roman"/>
        <color rgb="000000" tint="0"/>
        <sz val="12"/>
      </rPr>
      <t xml:space="preserve">Перчатки с латексн.покрытием ДВОЙНЫМ </t>
    </r>
  </si>
  <si>
    <r>
      <rPr>
        <rFont val="Times New Roman"/>
        <color rgb="000000" tint="0"/>
        <sz val="12"/>
      </rPr>
      <t>пар</t>
    </r>
  </si>
  <si>
    <r>
      <rPr>
        <rFont val="Times New Roman"/>
        <color rgb="000000" tint="0"/>
        <sz val="12"/>
      </rPr>
      <t>25</t>
    </r>
  </si>
  <si>
    <r>
      <rPr>
        <rFont val="Times New Roman"/>
        <color rgb="000000" tint="0"/>
        <sz val="12"/>
      </rPr>
      <t xml:space="preserve">Краги ососбопрочные с подкладкой 35см </t>
    </r>
  </si>
  <si>
    <r>
      <rPr>
        <rFont val="Times New Roman"/>
        <color rgb="000000" tint="0"/>
        <sz val="12"/>
      </rPr>
      <t>7</t>
    </r>
  </si>
  <si>
    <r>
      <rPr>
        <rFont val="Times New Roman"/>
        <color rgb="000000" tint="0"/>
        <sz val="12"/>
      </rPr>
      <t>Хомут червячный цинк 10-16мм</t>
    </r>
  </si>
  <si>
    <r>
      <rPr>
        <rFont val="Times New Roman"/>
        <color rgb="000000" tint="0"/>
        <sz val="12"/>
      </rPr>
      <t>Щетка для УШМ диск.усил. д.125мм (крацовка)</t>
    </r>
  </si>
  <si>
    <r>
      <rPr>
        <rFont val="Times New Roman"/>
        <color rgb="000000" tint="0"/>
        <sz val="12"/>
      </rPr>
      <t>10</t>
    </r>
  </si>
  <si>
    <r>
      <rPr>
        <rFont val="Times New Roman"/>
        <color rgb="000000" tint="0"/>
        <sz val="12"/>
      </rPr>
      <t xml:space="preserve">Щетка для УШМ диск.усил. д.200мм </t>
    </r>
    <r>
      <rPr>
        <rFont val="Times New Roman"/>
        <color rgb="000000" tint="0"/>
        <sz val="12"/>
      </rPr>
      <t>(крацовка)</t>
    </r>
  </si>
  <si>
    <r>
      <rPr>
        <rFont val="Times New Roman"/>
        <color rgb="000000" tint="0"/>
        <sz val="12"/>
      </rPr>
      <t xml:space="preserve">Краскопульт высокого давления с верх.бочком </t>
    </r>
  </si>
  <si>
    <r>
      <rPr>
        <rFont val="Times New Roman"/>
        <color rgb="000000" tint="0"/>
        <sz val="12"/>
      </rPr>
      <t>Рулетка 3м обрезин.корпу</t>
    </r>
    <r>
      <rPr>
        <rFont val="Times New Roman"/>
        <sz val="12"/>
      </rPr>
      <t>с</t>
    </r>
  </si>
  <si>
    <r>
      <rPr>
        <rFont val="Times New Roman"/>
        <color rgb="000000" tint="0"/>
        <sz val="12"/>
      </rPr>
      <t>4</t>
    </r>
  </si>
  <si>
    <r>
      <rPr>
        <rFont val="Times New Roman"/>
        <color rgb="000000" tint="0"/>
        <sz val="12"/>
      </rPr>
      <t xml:space="preserve">Рулетка 5м обрезин.корпус </t>
    </r>
  </si>
  <si>
    <r>
      <rPr>
        <rFont val="Times New Roman"/>
        <color rgb="000000" tint="0"/>
        <sz val="12"/>
      </rPr>
      <t xml:space="preserve">Рулетка 7,5м обрезин.корпус </t>
    </r>
  </si>
  <si>
    <r>
      <rPr>
        <rFont val="Times New Roman"/>
        <color rgb="000000" tint="0"/>
        <sz val="12"/>
      </rPr>
      <t xml:space="preserve">Угольник 500 мм столярный желтый усиленный </t>
    </r>
  </si>
  <si>
    <r>
      <rPr>
        <rFont val="Times New Roman"/>
        <color rgb="000000" tint="0"/>
        <sz val="12"/>
      </rPr>
      <t xml:space="preserve">Пассатижи универсальные 150 мм </t>
    </r>
  </si>
  <si>
    <r>
      <rPr>
        <rFont val="Times New Roman"/>
        <color rgb="000000" tint="0"/>
        <sz val="12"/>
      </rPr>
      <t xml:space="preserve">Кусачки торцевые 200 мм </t>
    </r>
  </si>
  <si>
    <r>
      <rPr>
        <rFont val="Times New Roman"/>
        <color rgb="000000" tint="0"/>
        <sz val="12"/>
      </rPr>
      <t>Отвертка двусторонняя 6х75 Большая</t>
    </r>
  </si>
  <si>
    <r>
      <rPr>
        <rFont val="Times New Roman"/>
        <color rgb="000000" tint="0"/>
        <sz val="12"/>
      </rPr>
      <t xml:space="preserve">Маркер-краска 2-4мм черный круглый  </t>
    </r>
  </si>
  <si>
    <r>
      <rPr>
        <rFont val="Times New Roman"/>
        <color rgb="000000" tint="0"/>
        <sz val="12"/>
      </rPr>
      <t xml:space="preserve">Сварочная проволока (15кг) д.1,2мм </t>
    </r>
  </si>
  <si>
    <r>
      <rPr>
        <rFont val="Times New Roman"/>
        <color rgb="000000" tint="0"/>
        <sz val="12"/>
      </rPr>
      <t>кг</t>
    </r>
  </si>
  <si>
    <r>
      <rPr>
        <rFont val="Times New Roman"/>
        <color rgb="000000" tint="0"/>
        <sz val="12"/>
      </rPr>
      <t>375</t>
    </r>
  </si>
  <si>
    <r>
      <rPr>
        <rFont val="Times New Roman"/>
        <color rgb="000000" tint="0"/>
        <sz val="12"/>
      </rPr>
      <t xml:space="preserve">Регулятор расхода газа </t>
    </r>
  </si>
  <si>
    <r>
      <rPr>
        <rFont val="Times New Roman"/>
        <color rgb="000000" tint="0"/>
        <sz val="12"/>
      </rPr>
      <t>Сопло   (А141) диам.1,1</t>
    </r>
  </si>
  <si>
    <t>В результате проведенного расчета Н(М)ЦК, ЦКЕП контракта составила, руб.:</t>
  </si>
  <si>
    <r>
      <t>На основании п.1 ч.1 ст.22 Федерального закона от 05.04.2013 №44-ФЗ выбран метод сопоставимых рыночных цен (анализа рынка) идентичных товаров.</t>
    </r>
    <r>
      <t xml:space="preserve">
</t>
    </r>
    <r>
      <t>Начальная (максимальная) цена контракта (руб.) определяется по формуле:</t>
    </r>
    <r>
      <t xml:space="preserve">
</t>
    </r>
    <r>
      <t xml:space="preserve">НМЦК=V/n*∑_(i=1)^n▒Цi </t>
    </r>
  </si>
  <si>
    <r>
      <rPr>
        <rFont val="PT Astra Serif"/>
        <b val="true"/>
        <color theme="1" tint="0"/>
        <sz val="12"/>
      </rPr>
      <t>В соответствии со ст.ст.1,34 Бюджетного кодекса РФ, в целях эффективности и экономии использования денежных средств Государственным заказчиком в качестве начальной (максимальной) цены контракта выбрана цена Поставщика № 1, предложившего наименьшую цену контракта.</t>
    </r>
    <r>
      <t xml:space="preserve">
</t>
    </r>
    <r>
      <rPr>
        <rFont val="PT Astra Serif"/>
        <b val="true"/>
        <color theme="1" tint="0"/>
        <sz val="12"/>
      </rPr>
      <t>Во избежание сговора участников размещения заказа и нарушений ст.11 Федерального закона 135-ФЗ от 26.07.2006 года «О защите конкуренции», Государственный заказчик не указывает сведений о потенциальных поставщиках, сделавших коммерческие предложения. Данные сведения хранятся у Государственного заказчика.</t>
    </r>
    <r>
      <t xml:space="preserve">
</t>
    </r>
  </si>
  <si>
    <t>Заместитель начальника центра</t>
  </si>
  <si>
    <t>ФКУ ИК-4 УФСИН России по Республике Башкортостан</t>
  </si>
  <si>
    <t>подполковник внутренней службы                  ____________________В.Г. Кузнецов</t>
  </si>
  <si>
    <t>"______"_____________________________ 2026 г.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</si>
</sst>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1"/>
    <numFmt co:extendedFormatCode="0.00;-0.00" formatCode="0.00;-0.00" numFmtId="1002"/>
  </numFmts>
  <fonts count="18">
    <font>
      <name val="Calibri"/>
      <color theme="1" tint="0"/>
      <sz val="11"/>
    </font>
    <font>
      <color theme="1" tint="0"/>
      <sz val="11"/>
      <scheme val="minor"/>
    </font>
    <font>
      <name val="Times New Roman"/>
      <b val="true"/>
      <sz val="11"/>
    </font>
    <font>
      <name val="Times New Roman"/>
      <b val="true"/>
      <color rgb="000000" tint="0"/>
      <sz val="12"/>
    </font>
    <font>
      <name val="Times New Roman"/>
      <b val="true"/>
      <sz val="12"/>
    </font>
    <font>
      <name val="Times New Roman"/>
      <b val="true"/>
      <color rgb="000000" tint="0"/>
      <sz val="10"/>
    </font>
    <font>
      <name val="Times New Roman"/>
      <color rgb="000000" tint="0"/>
      <sz val="9"/>
    </font>
    <font>
      <name val="Times New Roman"/>
      <b val="true"/>
      <color theme="1" tint="0"/>
      <sz val="12"/>
    </font>
    <font>
      <b val="false"/>
      <color theme="1" tint="0"/>
      <sz val="12"/>
      <scheme val="minor"/>
    </font>
    <font>
      <name val="Times New Roman"/>
      <b val="false"/>
      <color rgb="000000" tint="0"/>
      <sz val="12"/>
    </font>
    <font>
      <name val="Times New Roman"/>
      <color rgb="000000" tint="0"/>
      <sz val="12"/>
    </font>
    <font>
      <name val="Times New Roman"/>
      <b val="false"/>
      <sz val="12"/>
    </font>
    <font>
      <name val="Times New Roman"/>
      <b val="false"/>
      <color theme="1" tint="0"/>
      <sz val="12"/>
    </font>
    <font>
      <color theme="1" tint="0"/>
      <sz val="12"/>
      <scheme val="minor"/>
    </font>
    <font>
      <sz val="12"/>
      <scheme val="minor"/>
    </font>
    <font>
      <name val="PT Astra Serif"/>
      <b val="true"/>
      <color theme="1" tint="0"/>
      <sz val="12"/>
    </font>
    <font>
      <name val="Times New Roman"/>
      <sz val="12"/>
    </font>
    <font>
      <name val="Times New Roman"/>
      <color theme="1" tint="0"/>
      <sz val="12"/>
    </font>
  </fonts>
  <fills count="5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rgb="FFFFFF" tint="0"/>
      </patternFill>
    </fill>
    <fill>
      <patternFill patternType="solid">
        <fgColor rgb="FFFF0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  <vertical style="thin">
        <color rgb="000000" tint="0"/>
      </vertical>
      <horizontal style="thin">
        <color rgb="000000" tint="0"/>
      </horizontal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  <vertical style="thin">
        <color rgb="000000" tint="0"/>
      </vertical>
      <horizontal style="thin">
        <color rgb="000000" tint="0"/>
      </horizontal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  <vertical style="thin">
        <color rgb="000000" tint="0"/>
      </vertical>
      <horizontal style="thin">
        <color rgb="000000" tint="0"/>
      </horizontal>
    </border>
    <border>
      <left style="none"/>
      <right style="thin">
        <color rgb="000000" tint="0"/>
      </right>
      <top style="none"/>
      <bottom style="thin">
        <color rgb="000000" tint="0"/>
      </bottom>
      <vertical style="thin">
        <color rgb="000000" tint="0"/>
      </vertical>
      <horizontal style="thin">
        <color rgb="000000" tint="0"/>
      </horizontal>
    </border>
  </borders>
  <cellStyleXfs count="1">
    <xf applyFont="true" applyNumberFormat="true" borderId="0" fillId="0" fontId="1" numFmtId="1000" quotePrefix="false"/>
  </cellStyleXfs>
  <cellXfs count="50">
    <xf applyFont="true" applyNumberFormat="true" borderId="0" fillId="0" fontId="1" numFmtId="1000" quotePrefix="false"/>
    <xf applyAlignment="true" applyFont="true" applyNumberFormat="true" borderId="0" fillId="0" fontId="1" numFmtId="1000" quotePrefix="false">
      <alignment vertical="center"/>
    </xf>
    <xf applyAlignment="true" applyBorder="true" applyFont="true" applyNumberFormat="true" borderId="1" fillId="0" fontId="2" numFmtId="1000" quotePrefix="false">
      <alignment horizontal="left" vertical="center" wrapText="true"/>
    </xf>
    <xf applyAlignment="true" applyBorder="true" applyFont="true" applyNumberFormat="true" borderId="2" fillId="0" fontId="2" numFmtId="1000" quotePrefix="false">
      <alignment horizontal="left" vertical="center" wrapText="true"/>
    </xf>
    <xf applyAlignment="true" applyBorder="true" applyFont="true" applyNumberFormat="true" borderId="3" fillId="0" fontId="2" numFmtId="1000" quotePrefix="false">
      <alignment horizontal="left" vertical="center" wrapText="true"/>
    </xf>
    <xf applyAlignment="true" applyBorder="true" applyFont="true" applyNumberFormat="true" borderId="4" fillId="0" fontId="3" numFmtId="1000" quotePrefix="false">
      <alignment horizontal="center" vertical="center" wrapText="true"/>
    </xf>
    <xf applyAlignment="true" applyBorder="true" applyFont="true" applyNumberFormat="true" borderId="5" fillId="0" fontId="3" numFmtId="1000" quotePrefix="false">
      <alignment horizontal="center" vertical="center" wrapText="true"/>
    </xf>
    <xf applyAlignment="true" applyBorder="true" applyFont="true" applyNumberFormat="true" borderId="6" fillId="0" fontId="3" numFmtId="1000" quotePrefix="false">
      <alignment horizontal="center" vertical="center" wrapText="true"/>
    </xf>
    <xf applyAlignment="true" applyBorder="true" applyFont="true" applyNumberFormat="true" borderId="7" fillId="0" fontId="3" numFmtId="1000" quotePrefix="false">
      <alignment horizontal="center" vertical="center" wrapText="true"/>
    </xf>
    <xf applyAlignment="true" applyBorder="true" applyFont="true" applyNumberFormat="true" borderId="4" fillId="0" fontId="3" numFmtId="1001" quotePrefix="false">
      <alignment horizontal="center" vertical="top" wrapText="true"/>
    </xf>
    <xf applyAlignment="true" applyBorder="true" applyFont="true" applyNumberFormat="true" borderId="6" fillId="0" fontId="3" numFmtId="1001" quotePrefix="false">
      <alignment horizontal="center" vertical="top" wrapText="true"/>
    </xf>
    <xf applyAlignment="true" applyBorder="true" applyFont="true" applyNumberFormat="true" borderId="7" fillId="0" fontId="3" numFmtId="1001" quotePrefix="false">
      <alignment horizontal="center" vertical="top" wrapText="true"/>
    </xf>
    <xf applyAlignment="true" applyBorder="true" applyFont="true" applyNumberFormat="true" borderId="4" fillId="0" fontId="3" numFmtId="1000" quotePrefix="false">
      <alignment horizontal="center" vertical="top" wrapText="true"/>
    </xf>
    <xf applyAlignment="true" applyBorder="true" applyFont="true" applyNumberFormat="true" borderId="6" fillId="0" fontId="3" numFmtId="1000" quotePrefix="false">
      <alignment horizontal="center" vertical="top" wrapText="true"/>
    </xf>
    <xf applyAlignment="true" applyBorder="true" applyFont="true" applyNumberFormat="true" borderId="7" fillId="0" fontId="3" numFmtId="1000" quotePrefix="false">
      <alignment horizontal="center" vertical="top" wrapText="true"/>
    </xf>
    <xf applyAlignment="true" applyBorder="true" applyFont="true" applyNumberFormat="true" borderId="8" fillId="0" fontId="3" numFmtId="1000" quotePrefix="false">
      <alignment horizontal="center" vertical="center" wrapText="true"/>
    </xf>
    <xf applyAlignment="true" applyBorder="true" applyFont="true" applyNumberFormat="true" borderId="9" fillId="0" fontId="3" numFmtId="1000" quotePrefix="false">
      <alignment horizontal="center" vertical="center" wrapText="true"/>
    </xf>
    <xf applyAlignment="true" applyBorder="true" applyFill="true" applyFont="true" applyNumberFormat="true" borderId="4" fillId="2" fontId="4" numFmtId="1000" quotePrefix="false">
      <alignment horizontal="center" vertical="center" wrapText="true"/>
    </xf>
    <xf applyAlignment="true" applyBorder="true" applyFont="true" applyNumberFormat="true" borderId="4" fillId="0" fontId="4" numFmtId="1000" quotePrefix="false">
      <alignment horizontal="center" vertical="top" wrapText="true"/>
    </xf>
    <xf applyAlignment="true" applyBorder="true" applyFont="true" applyNumberFormat="true" borderId="4" fillId="0" fontId="5" numFmtId="1000" quotePrefix="false">
      <alignment horizontal="center" vertical="top" wrapText="true"/>
    </xf>
    <xf applyAlignment="true" applyBorder="true" applyFont="true" applyNumberFormat="true" borderId="4" fillId="0" fontId="6" numFmtId="1000" quotePrefix="false">
      <alignment horizontal="center" vertical="top" wrapText="true"/>
    </xf>
    <xf applyAlignment="true" applyBorder="true" applyFont="true" applyNumberFormat="true" borderId="4" fillId="0" fontId="7" numFmtId="1000" quotePrefix="false">
      <alignment horizontal="center" vertical="top" wrapText="true"/>
    </xf>
    <xf applyFont="true" applyNumberFormat="true" borderId="0" fillId="0" fontId="8" numFmtId="1000" quotePrefix="false"/>
    <xf applyAlignment="true" applyBorder="true" applyFont="true" applyNumberFormat="true" borderId="10" fillId="0" fontId="9" numFmtId="1000" quotePrefix="false">
      <alignment horizontal="center" vertical="center" wrapText="true"/>
    </xf>
    <xf applyAlignment="true" applyBorder="true" applyFill="true" applyFont="true" borderId="11" fillId="3" fontId="10" quotePrefix="false">
      <alignment horizontal="left" indent="0" vertical="center" wrapText="true"/>
    </xf>
    <xf applyAlignment="true" applyBorder="true" applyFill="true" applyFont="true" borderId="11" fillId="3" fontId="10" quotePrefix="false">
      <alignment horizontal="center" vertical="center"/>
    </xf>
    <xf applyAlignment="true" applyBorder="true" applyFill="true" applyFont="true" borderId="12" fillId="3" fontId="10" quotePrefix="false">
      <alignment horizontal="center" vertical="center"/>
    </xf>
    <xf applyAlignment="true" applyBorder="true" applyFont="true" applyNumberFormat="true" borderId="4" fillId="0" fontId="9" numFmtId="1002" quotePrefix="false">
      <alignment horizontal="center" vertical="center" wrapText="true"/>
    </xf>
    <xf applyAlignment="true" applyBorder="true" applyFill="true" applyFont="true" applyNumberFormat="true" borderId="4" fillId="2" fontId="11" numFmtId="1002" quotePrefix="false">
      <alignment horizontal="center" vertical="center" wrapText="true"/>
    </xf>
    <xf applyAlignment="true" applyBorder="true" applyFont="true" applyNumberFormat="true" borderId="4" fillId="0" fontId="11" numFmtId="1000" quotePrefix="false">
      <alignment horizontal="center" vertical="top" wrapText="true"/>
    </xf>
    <xf applyAlignment="true" applyBorder="true" applyFont="true" applyNumberFormat="true" borderId="4" fillId="0" fontId="9" numFmtId="1001" quotePrefix="false">
      <alignment horizontal="center" vertical="center" wrapText="true"/>
    </xf>
    <xf applyAlignment="true" applyBorder="true" applyFont="true" applyNumberFormat="true" borderId="4" fillId="0" fontId="12" numFmtId="1001" quotePrefix="false">
      <alignment horizontal="center" vertical="center"/>
    </xf>
    <xf applyAlignment="true" applyBorder="true" applyFill="true" applyFont="true" applyNumberFormat="true" borderId="4" fillId="2" fontId="9" numFmtId="1001" quotePrefix="false">
      <alignment horizontal="center" vertical="center" wrapText="true"/>
    </xf>
    <xf applyAlignment="true" applyBorder="true" applyFill="true" applyFont="true" borderId="13" fillId="3" fontId="10" quotePrefix="false">
      <alignment horizontal="left" indent="0" vertical="center" wrapText="true"/>
    </xf>
    <xf applyAlignment="true" applyBorder="true" applyFill="true" applyFont="true" borderId="13" fillId="3" fontId="10" quotePrefix="false">
      <alignment horizontal="center" vertical="center"/>
    </xf>
    <xf applyAlignment="true" applyBorder="true" applyFill="true" applyFont="true" borderId="14" fillId="3" fontId="10" quotePrefix="false">
      <alignment horizontal="center" vertical="center"/>
    </xf>
    <xf applyAlignment="true" applyBorder="true" applyFill="true" borderId="13" fillId="3" fontId="0" quotePrefix="false">
      <alignment horizontal="left" indent="0" vertical="center" wrapText="true"/>
    </xf>
    <xf applyFont="true" applyNumberFormat="true" borderId="0" fillId="0" fontId="13" numFmtId="1000" quotePrefix="false"/>
    <xf applyAlignment="true" applyBorder="true" applyFont="true" applyNumberFormat="true" borderId="4" fillId="0" fontId="7" numFmtId="1000" quotePrefix="false">
      <alignment horizontal="left" vertical="center"/>
    </xf>
    <xf applyAlignment="true" applyBorder="true" applyFont="true" applyNumberFormat="true" borderId="6" fillId="0" fontId="7" numFmtId="1000" quotePrefix="false">
      <alignment horizontal="left" vertical="center"/>
    </xf>
    <xf applyAlignment="true" applyBorder="true" applyFont="true" applyNumberFormat="true" borderId="7" fillId="0" fontId="7" numFmtId="1000" quotePrefix="false">
      <alignment horizontal="left" vertical="center"/>
    </xf>
    <xf applyBorder="true" applyFont="true" applyNumberFormat="true" borderId="4" fillId="0" fontId="13" numFmtId="1000" quotePrefix="false"/>
    <xf applyAlignment="true" applyBorder="true" applyFont="true" applyNumberFormat="true" borderId="4" fillId="0" fontId="4" numFmtId="1001" quotePrefix="false">
      <alignment horizontal="center" vertical="center"/>
    </xf>
    <xf applyAlignment="true" applyFont="true" applyNumberFormat="true" borderId="0" fillId="0" fontId="14" numFmtId="1000" quotePrefix="false">
      <alignment horizontal="left" vertical="center" wrapText="true"/>
    </xf>
    <xf applyFont="true" applyNumberFormat="true" borderId="0" fillId="0" fontId="14" numFmtId="1000" quotePrefix="false"/>
    <xf applyAlignment="true" applyFill="true" applyFont="true" applyNumberFormat="true" borderId="0" fillId="4" fontId="15" numFmtId="1000" quotePrefix="false">
      <alignment horizontal="left" vertical="center" wrapText="true"/>
    </xf>
    <xf applyAlignment="true" applyFont="true" applyNumberFormat="true" borderId="0" fillId="0" fontId="16" numFmtId="1000" quotePrefix="false">
      <alignment horizontal="left"/>
    </xf>
    <xf applyAlignment="true" applyFont="true" applyNumberFormat="true" borderId="0" fillId="0" fontId="14" numFmtId="1000" quotePrefix="false">
      <alignment horizontal="left" vertical="center"/>
    </xf>
    <xf applyAlignment="true" applyFont="true" applyNumberFormat="true" borderId="0" fillId="0" fontId="17" numFmtId="1000" quotePrefix="false">
      <alignment horizontal="left"/>
    </xf>
    <xf applyAlignment="true" applyFont="true" applyNumberFormat="true" borderId="0" fillId="0" fontId="13" numFmtId="1000" quotePrefix="false">
      <alignment horizontal="left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6" Target="theme/theme1.xml" Type="http://schemas.openxmlformats.org/officeDocument/2006/relationships/theme"/>
  <Relationship Id="rId5" Target="styles.xml" Type="http://schemas.openxmlformats.org/officeDocument/2006/relationships/styles"/>
  <Relationship Id="rId4" Target="sharedStrings.xml" Type="http://schemas.openxmlformats.org/officeDocument/2006/relationships/sharedStrings"/>
  <Relationship Id="rId3" Target="worksheets/sheet3.xml" Type="http://schemas.openxmlformats.org/officeDocument/2006/relationships/worksheet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</a:majorFont>
      <a:minorFont>
        <a:latin typeface="Times New Roman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Q50"/>
  <sheetViews>
    <sheetView showZeros="true" workbookViewId="0"/>
  </sheetViews>
  <sheetFormatPr baseColWidth="8" customHeight="false" defaultColWidth="8.91768322854334" defaultRowHeight="15" zeroHeight="false"/>
  <cols>
    <col bestFit="true" customWidth="true" max="1" min="1" outlineLevel="0" style="0" width="8.91768322854334"/>
    <col customWidth="true" max="2" min="2" outlineLevel="0" style="0" width="42.0884160581336"/>
    <col customWidth="true" max="3" min="3" outlineLevel="0" style="0" width="8.22027466836239"/>
    <col bestFit="true" customWidth="true" max="4" min="4" outlineLevel="0" style="0" width="8.91768322854334"/>
    <col customWidth="true" max="5" min="5" outlineLevel="0" style="0" width="11.5663113669355"/>
    <col customWidth="true" max="6" min="6" outlineLevel="0" style="0" width="11.1471040356792"/>
    <col customWidth="true" max="7" min="7" outlineLevel="0" style="0" width="13.6585370474783"/>
    <col customWidth="true" hidden="true" max="8" min="8" outlineLevel="0" style="0" width="10.5907015778299"/>
    <col customWidth="true" hidden="true" max="9" min="9" outlineLevel="0" style="0" width="10.4496954754982"/>
    <col customWidth="true" max="10" min="10" outlineLevel="0" style="0" width="11.7073174692672"/>
    <col customWidth="true" max="11" min="11" outlineLevel="0" style="0" width="13.0983236138904"/>
    <col customWidth="true" max="12" min="12" outlineLevel="0" style="0" width="11.4253052646038"/>
    <col customWidth="true" max="13" min="13" outlineLevel="0" style="0" width="21.6006104869161"/>
    <col customWidth="true" max="14" min="14" outlineLevel="0" style="0" width="12.6829272583728"/>
    <col customWidth="true" max="15" min="15" outlineLevel="0" style="0" width="13.376524842815"/>
    <col customWidth="true" max="16" min="16" outlineLevel="0" style="0" width="14.4931407342523"/>
    <col bestFit="true" customWidth="true" max="16384" min="17" outlineLevel="0" style="0" width="8.91768322854334"/>
  </cols>
  <sheetData>
    <row customFormat="true" customHeight="true" ht="102" outlineLevel="0" r="1" s="1">
      <c r="A1" s="2" t="s">
        <v>0</v>
      </c>
      <c r="B1" s="3" t="s"/>
      <c r="C1" s="3" t="s"/>
      <c r="D1" s="3" t="s"/>
      <c r="E1" s="3" t="s"/>
      <c r="F1" s="3" t="s"/>
      <c r="G1" s="3" t="s"/>
      <c r="H1" s="3" t="s"/>
      <c r="I1" s="3" t="s"/>
      <c r="J1" s="3" t="s"/>
      <c r="K1" s="3" t="s"/>
      <c r="L1" s="3" t="s"/>
      <c r="M1" s="3" t="s"/>
      <c r="N1" s="3" t="s"/>
      <c r="O1" s="3" t="s"/>
      <c r="P1" s="4" t="s"/>
    </row>
    <row customFormat="true" customHeight="true" ht="48" outlineLevel="0" r="2" s="0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7" t="s"/>
      <c r="G2" s="7" t="s"/>
      <c r="H2" s="7" t="s"/>
      <c r="I2" s="8" t="s"/>
      <c r="J2" s="9" t="s">
        <v>6</v>
      </c>
      <c r="K2" s="10" t="s"/>
      <c r="L2" s="11" t="s"/>
      <c r="M2" s="12" t="s">
        <v>7</v>
      </c>
      <c r="N2" s="13" t="s"/>
      <c r="O2" s="13" t="s"/>
      <c r="P2" s="14" t="s"/>
    </row>
    <row customFormat="true" customHeight="true" hidden="false" ht="124.499969482422" outlineLevel="0" r="3" s="0">
      <c r="A3" s="15" t="s"/>
      <c r="B3" s="16" t="s"/>
      <c r="C3" s="15" t="s"/>
      <c r="D3" s="15" t="s"/>
      <c r="E3" s="5" t="s">
        <v>8</v>
      </c>
      <c r="F3" s="5" t="s">
        <v>9</v>
      </c>
      <c r="G3" s="17" t="s">
        <v>10</v>
      </c>
      <c r="H3" s="18" t="s">
        <v>11</v>
      </c>
      <c r="I3" s="18" t="s">
        <v>12</v>
      </c>
      <c r="J3" s="12" t="s">
        <v>13</v>
      </c>
      <c r="K3" s="12" t="s">
        <v>14</v>
      </c>
      <c r="L3" s="19" t="s">
        <v>15</v>
      </c>
      <c r="M3" s="20" t="s">
        <v>16</v>
      </c>
      <c r="N3" s="21" t="s">
        <v>17</v>
      </c>
      <c r="O3" s="21" t="s">
        <v>18</v>
      </c>
      <c r="P3" s="21" t="s">
        <v>19</v>
      </c>
    </row>
    <row customFormat="true" hidden="false" ht="0" outlineLevel="0" r="4" s="22">
      <c r="A4" s="23" t="n">
        <v>1</v>
      </c>
      <c r="B4" s="24" t="s">
        <v>20</v>
      </c>
      <c r="C4" s="25" t="s">
        <v>21</v>
      </c>
      <c r="D4" s="26" t="s">
        <v>22</v>
      </c>
      <c r="E4" s="27" t="n">
        <v>4750</v>
      </c>
      <c r="F4" s="27" t="n">
        <v>5225</v>
      </c>
      <c r="G4" s="28" t="n">
        <v>5811</v>
      </c>
      <c r="H4" s="29" t="n"/>
      <c r="I4" s="29" t="n"/>
      <c r="J4" s="30" t="n">
        <f aca="false" ca="false" dt2D="false" dtr="false" t="normal">AVERAGE(E4:G4)</f>
        <v>5262</v>
      </c>
      <c r="K4" s="31" t="n">
        <f aca="false" ca="false" dt2D="false" dtr="false" t="normal">SQRT(SUM(IF(E4&gt;0, POWER(E4-J4, 2), 0), IF(F4&gt;0, POWER(F4-J4, 2), 0), IF(G4&gt;0, POWER(G4-J4, 2), 0), IF(H4&gt;0, POWER(H4-J4, 2), 0), IF(I4&gt;0, POWER(I4-J4, 2), 0), )/(COUNTA(E4:I4)-1))</f>
        <v>531.4668380999891</v>
      </c>
      <c r="L4" s="31" t="n">
        <f aca="false" ca="false" dt2D="false" dtr="false" t="normal">K4/J4*100</f>
        <v>10.1000919441275</v>
      </c>
      <c r="M4" s="30" t="n">
        <f aca="false" ca="false" dt2D="false" dtr="false" t="normal">D4/COUNTA(E4:I4)*SUM(E4:I4)</f>
        <v>15786</v>
      </c>
      <c r="N4" s="30" t="n">
        <f aca="false" ca="false" dt2D="false" dtr="false" t="normal">M4/D4</f>
        <v>5262</v>
      </c>
      <c r="O4" s="30" t="n">
        <f aca="false" ca="false" dt2D="false" dtr="false" t="normal">ROUNDDOWN(N4, 2)</f>
        <v>5262</v>
      </c>
      <c r="P4" s="32" t="n">
        <f aca="false" ca="false" dt2D="false" dtr="false" t="normal">O4*D4</f>
        <v>15786</v>
      </c>
    </row>
    <row customFormat="true" hidden="false" ht="0" outlineLevel="0" r="5" s="22">
      <c r="A5" s="23" t="n">
        <v>2</v>
      </c>
      <c r="B5" s="33" t="s">
        <v>23</v>
      </c>
      <c r="C5" s="34" t="s">
        <v>21</v>
      </c>
      <c r="D5" s="35" t="s">
        <v>22</v>
      </c>
      <c r="E5" s="27" t="n">
        <v>8850</v>
      </c>
      <c r="F5" s="27" t="n">
        <v>9735</v>
      </c>
      <c r="G5" s="28" t="n">
        <v>10525</v>
      </c>
      <c r="H5" s="29" t="n"/>
      <c r="I5" s="29" t="n"/>
      <c r="J5" s="30" t="n">
        <f aca="false" ca="false" dt2D="false" dtr="false" t="normal">AVERAGE(E5:G5)</f>
        <v>9703.333333333334</v>
      </c>
      <c r="K5" s="31" t="n">
        <f aca="false" ca="false" dt2D="false" dtr="false" t="normal">SQRT(SUM(IF(E5&gt;0, POWER(E5-J5, 2), 0), IF(F5&gt;0, POWER(F5-J5, 2), 0), IF(G5&gt;0, POWER(G5-J5, 2), 0), IF(H5&gt;0, POWER(H5-J5, 2), 0), IF(I5&gt;0, POWER(I5-J5, 2), 0), )/(COUNTA(E5:I5)-1))</f>
        <v>837.9488846781367</v>
      </c>
      <c r="L5" s="31" t="n">
        <f aca="false" ca="false" dt2D="false" dtr="false" t="normal">K5/J5*100</f>
        <v>8.635680707778803</v>
      </c>
      <c r="M5" s="30" t="n">
        <f aca="false" ca="false" dt2D="false" dtr="false" t="normal">D5/COUNTA(E5:I5)*SUM(E5:I5)</f>
        <v>29110</v>
      </c>
      <c r="N5" s="30" t="n">
        <f aca="false" ca="false" dt2D="false" dtr="false" t="normal">M5/D5</f>
        <v>9703.333333333334</v>
      </c>
      <c r="O5" s="30" t="n">
        <f aca="false" ca="false" dt2D="false" dtr="false" t="normal">ROUNDDOWN(N5, 2)</f>
        <v>9703.33</v>
      </c>
      <c r="P5" s="32" t="n">
        <f aca="false" ca="false" dt2D="false" dtr="false" t="normal">O5*D5</f>
        <v>29109.989999999998</v>
      </c>
    </row>
    <row customFormat="true" hidden="false" ht="0" outlineLevel="0" r="6" s="22">
      <c r="A6" s="23" t="n">
        <v>3</v>
      </c>
      <c r="B6" s="33" t="s">
        <v>24</v>
      </c>
      <c r="C6" s="34" t="s">
        <v>21</v>
      </c>
      <c r="D6" s="35" t="s">
        <v>22</v>
      </c>
      <c r="E6" s="27" t="n">
        <v>122</v>
      </c>
      <c r="F6" s="27" t="n">
        <v>134.2</v>
      </c>
      <c r="G6" s="28" t="n">
        <v>1649</v>
      </c>
      <c r="H6" s="29" t="n"/>
      <c r="I6" s="29" t="n"/>
      <c r="J6" s="30" t="n">
        <f aca="false" ca="false" dt2D="false" dtr="false" t="normal">AVERAGE(E6:G6)</f>
        <v>635.0666666666667</v>
      </c>
      <c r="K6" s="31" t="n">
        <f aca="false" ca="false" dt2D="false" dtr="false" t="normal">SQRT(SUM(IF(E6&gt;0, POWER(E6-J6, 2), 0), IF(F6&gt;0, POWER(F6-J6, 2), 0), IF(G6&gt;0, POWER(G6-J6, 2), 0), IF(H6&gt;0, POWER(H6-J6, 2), 0), IF(I6&gt;0, POWER(I6-J6, 2), 0), )/(COUNTA(E6:I6)-1))</f>
        <v>878.1132121391486</v>
      </c>
      <c r="L6" s="31" t="n">
        <f aca="false" ca="false" dt2D="false" dtr="false" t="normal">K6/J6*100</f>
        <v>138.27102857534356</v>
      </c>
      <c r="M6" s="30" t="n">
        <f aca="false" ca="false" dt2D="false" dtr="false" t="normal">D6/COUNTA(E6:I6)*SUM(E6:I6)</f>
        <v>1905.2</v>
      </c>
      <c r="N6" s="30" t="n">
        <f aca="false" ca="false" dt2D="false" dtr="false" t="normal">M6/D6</f>
        <v>635.0666666666667</v>
      </c>
      <c r="O6" s="30" t="n">
        <f aca="false" ca="false" dt2D="false" dtr="false" t="normal">ROUNDDOWN(N6, 2)</f>
        <v>635.06</v>
      </c>
      <c r="P6" s="32" t="n">
        <f aca="false" ca="false" dt2D="false" dtr="false" t="normal">O6*D6</f>
        <v>1905.1799999999998</v>
      </c>
    </row>
    <row customFormat="true" hidden="false" ht="0" outlineLevel="0" r="7" s="22">
      <c r="A7" s="23" t="n">
        <v>4</v>
      </c>
      <c r="B7" s="33" t="s">
        <v>25</v>
      </c>
      <c r="C7" s="34" t="s">
        <v>21</v>
      </c>
      <c r="D7" s="35" t="s">
        <v>22</v>
      </c>
      <c r="E7" s="27" t="n">
        <v>85</v>
      </c>
      <c r="F7" s="27" t="n">
        <v>93.5</v>
      </c>
      <c r="G7" s="28" t="n">
        <v>89</v>
      </c>
      <c r="H7" s="29" t="n"/>
      <c r="I7" s="29" t="n"/>
      <c r="J7" s="30" t="n">
        <f aca="false" ca="false" dt2D="false" dtr="false" t="normal">AVERAGE(E7:G7)</f>
        <v>89.16666666666667</v>
      </c>
      <c r="K7" s="31" t="n">
        <f aca="false" ca="false" dt2D="false" dtr="false" t="normal">SQRT(SUM(IF(E7&gt;0, POWER(E7-J7, 2), 0), IF(F7&gt;0, POWER(F7-J7, 2), 0), IF(G7&gt;0, POWER(G7-J7, 2), 0), IF(H7&gt;0, POWER(H7-J7, 2), 0), IF(I7&gt;0, POWER(I7-J7, 2), 0), )/(COUNTA(E7:I7)-1))</f>
        <v>4.252450274057691</v>
      </c>
      <c r="L7" s="31" t="n">
        <f aca="false" ca="false" dt2D="false" dtr="false" t="normal">K7/J7*100</f>
        <v>4.769103111092737</v>
      </c>
      <c r="M7" s="30" t="n">
        <f aca="false" ca="false" dt2D="false" dtr="false" t="normal">D7/COUNTA(E7:I7)*SUM(E7:I7)</f>
        <v>267.5</v>
      </c>
      <c r="N7" s="30" t="n">
        <f aca="false" ca="false" dt2D="false" dtr="false" t="normal">M7/D7</f>
        <v>89.16666666666667</v>
      </c>
      <c r="O7" s="30" t="n">
        <f aca="false" ca="false" dt2D="false" dtr="false" t="normal">ROUNDDOWN(N7, 2)</f>
        <v>89.16</v>
      </c>
      <c r="P7" s="32" t="n">
        <f aca="false" ca="false" dt2D="false" dtr="false" t="normal">O7*D7</f>
        <v>267.48</v>
      </c>
    </row>
    <row customFormat="true" hidden="false" ht="0" outlineLevel="0" r="8" s="22">
      <c r="A8" s="23" t="n">
        <v>5</v>
      </c>
      <c r="B8" s="33" t="s">
        <v>26</v>
      </c>
      <c r="C8" s="34" t="s">
        <v>21</v>
      </c>
      <c r="D8" s="35" t="s">
        <v>27</v>
      </c>
      <c r="E8" s="27" t="n">
        <v>3315</v>
      </c>
      <c r="F8" s="27" t="n">
        <v>3646.5</v>
      </c>
      <c r="G8" s="28" t="n">
        <v>5809</v>
      </c>
      <c r="H8" s="29" t="n"/>
      <c r="I8" s="29" t="n"/>
      <c r="J8" s="30" t="n">
        <f aca="false" ca="false" dt2D="false" dtr="false" t="normal">AVERAGE(E8:G8)</f>
        <v>4256.833333333333</v>
      </c>
      <c r="K8" s="31" t="n">
        <f aca="false" ca="false" dt2D="false" dtr="false" t="normal">SQRT(SUM(IF(E8&gt;0, POWER(E8-J8, 2), 0), IF(F8&gt;0, POWER(F8-J8, 2), 0), IF(G8&gt;0, POWER(G8-J8, 2), 0), IF(H8&gt;0, POWER(H8-J8, 2), 0), IF(I8&gt;0, POWER(I8-J8, 2), 0), )/(COUNTA(E8:I8)-1))</f>
        <v>1354.3962061868503</v>
      </c>
      <c r="L8" s="31" t="n">
        <f aca="false" ca="false" dt2D="false" dtr="false" t="normal">K8/J8*100</f>
        <v>31.81698930003172</v>
      </c>
      <c r="M8" s="30" t="n">
        <f aca="false" ca="false" dt2D="false" dtr="false" t="normal">D8/COUNTA(E8:I8)*SUM(E8:I8)</f>
        <v>8513.666666666666</v>
      </c>
      <c r="N8" s="30" t="n">
        <f aca="false" ca="false" dt2D="false" dtr="false" t="normal">M8/D8</f>
        <v>4256.833333333333</v>
      </c>
      <c r="O8" s="30" t="n">
        <f aca="false" ca="false" dt2D="false" dtr="false" t="normal">ROUNDDOWN(N8, 2)</f>
        <v>4256.83</v>
      </c>
      <c r="P8" s="32" t="n">
        <f aca="false" ca="false" dt2D="false" dtr="false" t="normal">O8*D8</f>
        <v>8513.66</v>
      </c>
    </row>
    <row customFormat="true" hidden="false" ht="0" outlineLevel="0" r="9" s="22">
      <c r="A9" s="23" t="n">
        <v>6</v>
      </c>
      <c r="B9" s="33" t="s">
        <v>28</v>
      </c>
      <c r="C9" s="34" t="s">
        <v>21</v>
      </c>
      <c r="D9" s="35" t="s">
        <v>22</v>
      </c>
      <c r="E9" s="27" t="n">
        <v>3800</v>
      </c>
      <c r="F9" s="27" t="n">
        <v>4180</v>
      </c>
      <c r="G9" s="28" t="n">
        <v>6096</v>
      </c>
      <c r="H9" s="29" t="n"/>
      <c r="I9" s="29" t="n"/>
      <c r="J9" s="30" t="n">
        <f aca="false" ca="false" dt2D="false" dtr="false" t="normal">AVERAGE(E9:G9)</f>
        <v>4692</v>
      </c>
      <c r="K9" s="31" t="n">
        <f aca="false" ca="false" dt2D="false" dtr="false" t="normal">SQRT(SUM(IF(E9&gt;0, POWER(E9-J9, 2), 0), IF(F9&gt;0, POWER(F9-J9, 2), 0), IF(G9&gt;0, POWER(G9-J9, 2), 0), IF(H9&gt;0, POWER(H9-J9, 2), 0), IF(I9&gt;0, POWER(I9-J9, 2), 0), )/(COUNTA(E9:I9)-1))</f>
        <v>1230.6551100938068</v>
      </c>
      <c r="L9" s="31" t="n">
        <f aca="false" ca="false" dt2D="false" dtr="false" t="normal">K9/J9*100</f>
        <v>26.22879603780492</v>
      </c>
      <c r="M9" s="30" t="n">
        <f aca="false" ca="false" dt2D="false" dtr="false" t="normal">D9/COUNTA(E9:I9)*SUM(E9:I9)</f>
        <v>14076</v>
      </c>
      <c r="N9" s="30" t="n">
        <f aca="false" ca="false" dt2D="false" dtr="false" t="normal">M9/D9</f>
        <v>4692</v>
      </c>
      <c r="O9" s="30" t="n">
        <f aca="false" ca="false" dt2D="false" dtr="false" t="normal">ROUNDDOWN(N9, 2)</f>
        <v>4692</v>
      </c>
      <c r="P9" s="32" t="n">
        <f aca="false" ca="false" dt2D="false" dtr="false" t="normal">O9*D9</f>
        <v>14076</v>
      </c>
    </row>
    <row customFormat="true" hidden="false" ht="0" outlineLevel="0" r="10" s="22">
      <c r="A10" s="23" t="n">
        <v>7</v>
      </c>
      <c r="B10" s="33" t="s">
        <v>29</v>
      </c>
      <c r="C10" s="34" t="s">
        <v>21</v>
      </c>
      <c r="D10" s="35" t="s">
        <v>30</v>
      </c>
      <c r="E10" s="27" t="n">
        <v>305</v>
      </c>
      <c r="F10" s="27" t="n">
        <v>335.5</v>
      </c>
      <c r="G10" s="28" t="n">
        <v>331</v>
      </c>
      <c r="H10" s="29" t="n"/>
      <c r="I10" s="29" t="n"/>
      <c r="J10" s="30" t="n">
        <f aca="false" ca="false" dt2D="false" dtr="false" t="normal">AVERAGE(E10:G10)</f>
        <v>323.8333333333333</v>
      </c>
      <c r="K10" s="31" t="n">
        <f aca="false" ca="false" dt2D="false" dtr="false" t="normal">SQRT(SUM(IF(E10&gt;0, POWER(E10-J10, 2), 0), IF(F10&gt;0, POWER(F10-J10, 2), 0), IF(G10&gt;0, POWER(G10-J10, 2), 0), IF(H10&gt;0, POWER(H10-J10, 2), 0), IF(I10&gt;0, POWER(I10-J10, 2), 0), )/(COUNTA(E10:I10)-1))</f>
        <v>16.464608508353102</v>
      </c>
      <c r="L10" s="31" t="n">
        <f aca="false" ca="false" dt2D="false" dtr="false" t="normal">K10/J10*100</f>
        <v>5.08428466547188</v>
      </c>
      <c r="M10" s="30" t="n">
        <f aca="false" ca="false" dt2D="false" dtr="false" t="normal">D10/COUNTA(E10:I10)*SUM(E10:I10)</f>
        <v>9715</v>
      </c>
      <c r="N10" s="30" t="n">
        <f aca="false" ca="false" dt2D="false" dtr="false" t="normal">M10/D10</f>
        <v>323.8333333333333</v>
      </c>
      <c r="O10" s="30" t="n">
        <f aca="false" ca="false" dt2D="false" dtr="false" t="normal">ROUNDDOWN(N10, 2)</f>
        <v>323.83000000000004</v>
      </c>
      <c r="P10" s="32" t="n">
        <f aca="false" ca="false" dt2D="false" dtr="false" t="normal">O10*D10</f>
        <v>9714.900000000001</v>
      </c>
    </row>
    <row customFormat="true" hidden="false" ht="0" outlineLevel="0" r="11" s="22">
      <c r="A11" s="23" t="n">
        <v>8</v>
      </c>
      <c r="B11" s="33" t="s">
        <v>31</v>
      </c>
      <c r="C11" s="34" t="s">
        <v>21</v>
      </c>
      <c r="D11" s="35" t="s">
        <v>32</v>
      </c>
      <c r="E11" s="27" t="n">
        <v>35</v>
      </c>
      <c r="F11" s="27" t="n">
        <v>38.5</v>
      </c>
      <c r="G11" s="28" t="n">
        <v>52</v>
      </c>
      <c r="H11" s="29" t="n"/>
      <c r="I11" s="29" t="n"/>
      <c r="J11" s="30" t="n">
        <f aca="false" ca="false" dt2D="false" dtr="false" t="normal">AVERAGE(E11:G11)</f>
        <v>41.833333333333336</v>
      </c>
      <c r="K11" s="31" t="n">
        <f aca="false" ca="false" dt2D="false" dtr="false" t="normal">SQRT(SUM(IF(E11&gt;0, POWER(E11-J11, 2), 0), IF(F11&gt;0, POWER(F11-J11, 2), 0), IF(G11&gt;0, POWER(G11-J11, 2), 0), IF(H11&gt;0, POWER(H11-J11, 2), 0), IF(I11&gt;0, POWER(I11-J11, 2), 0), )/(COUNTA(E11:I11)-1))</f>
        <v>8.976822006330154</v>
      </c>
      <c r="L11" s="31" t="n">
        <f aca="false" ca="false" dt2D="false" dtr="false" t="normal">K11/J11*100</f>
        <v>21.45853866055017</v>
      </c>
      <c r="M11" s="30" t="n">
        <f aca="false" ca="false" dt2D="false" dtr="false" t="normal">D11/COUNTA(E11:I11)*SUM(E11:I11)</f>
        <v>41.83333333333333</v>
      </c>
      <c r="N11" s="30" t="n">
        <f aca="false" ca="false" dt2D="false" dtr="false" t="normal">M11/D11</f>
        <v>41.83333333333333</v>
      </c>
      <c r="O11" s="30" t="n">
        <f aca="false" ca="false" dt2D="false" dtr="false" t="normal">ROUNDDOWN(N11, 2)</f>
        <v>41.83</v>
      </c>
      <c r="P11" s="32" t="n">
        <f aca="false" ca="false" dt2D="false" dtr="false" t="normal">O11*D11</f>
        <v>41.83</v>
      </c>
    </row>
    <row customFormat="true" hidden="false" ht="0" outlineLevel="0" r="12" s="22">
      <c r="A12" s="23" t="n">
        <v>9</v>
      </c>
      <c r="B12" s="33" t="s">
        <v>33</v>
      </c>
      <c r="C12" s="34" t="s">
        <v>21</v>
      </c>
      <c r="D12" s="35" t="s">
        <v>32</v>
      </c>
      <c r="E12" s="27" t="n">
        <v>40</v>
      </c>
      <c r="F12" s="27" t="n">
        <v>44</v>
      </c>
      <c r="G12" s="28" t="n">
        <v>83</v>
      </c>
      <c r="H12" s="29" t="n"/>
      <c r="I12" s="29" t="n"/>
      <c r="J12" s="30" t="n">
        <f aca="false" ca="false" dt2D="false" dtr="false" t="normal">AVERAGE(E12:G12)</f>
        <v>55.666666666666664</v>
      </c>
      <c r="K12" s="31" t="n">
        <f aca="false" ca="false" dt2D="false" dtr="false" t="normal">SQRT(SUM(IF(E12&gt;0, POWER(E12-J12, 2), 0), IF(F12&gt;0, POWER(F12-J12, 2), 0), IF(G12&gt;0, POWER(G12-J12, 2), 0), IF(H12&gt;0, POWER(H12-J12, 2), 0), IF(I12&gt;0, POWER(I12-J12, 2), 0), )/(COUNTA(E12:I12)-1))</f>
        <v>23.75570107012911</v>
      </c>
      <c r="L12" s="31" t="n">
        <f aca="false" ca="false" dt2D="false" dtr="false" t="normal">K12/J12*100</f>
        <v>42.674912102028344</v>
      </c>
      <c r="M12" s="30" t="n">
        <f aca="false" ca="false" dt2D="false" dtr="false" t="normal">D12/COUNTA(E12:I12)*SUM(E12:I12)</f>
        <v>55.666666666666664</v>
      </c>
      <c r="N12" s="30" t="n">
        <f aca="false" ca="false" dt2D="false" dtr="false" t="normal">M12/D12</f>
        <v>55.666666666666664</v>
      </c>
      <c r="O12" s="30" t="n">
        <f aca="false" ca="false" dt2D="false" dtr="false" t="normal">ROUNDDOWN(N12, 2)</f>
        <v>55.66</v>
      </c>
      <c r="P12" s="32" t="n">
        <f aca="false" ca="false" dt2D="false" dtr="false" t="normal">O12*D12</f>
        <v>55.66</v>
      </c>
    </row>
    <row customFormat="true" hidden="false" ht="0" outlineLevel="0" r="13" s="22">
      <c r="A13" s="23" t="n">
        <v>10</v>
      </c>
      <c r="B13" s="33" t="s">
        <v>34</v>
      </c>
      <c r="C13" s="34" t="s">
        <v>21</v>
      </c>
      <c r="D13" s="35" t="s">
        <v>32</v>
      </c>
      <c r="E13" s="27" t="n">
        <v>40</v>
      </c>
      <c r="F13" s="27" t="n">
        <v>44</v>
      </c>
      <c r="G13" s="28" t="n">
        <v>623</v>
      </c>
      <c r="H13" s="29" t="n"/>
      <c r="I13" s="29" t="n"/>
      <c r="J13" s="30" t="n">
        <f aca="false" ca="false" dt2D="false" dtr="false" t="normal">AVERAGE(E13:G13)</f>
        <v>235.66666666666666</v>
      </c>
      <c r="K13" s="31" t="n">
        <f aca="false" ca="false" dt2D="false" dtr="false" t="normal">SQRT(SUM(IF(E13&gt;0, POWER(E13-J13, 2), 0), IF(F13&gt;0, POWER(F13-J13, 2), 0), IF(G13&gt;0, POWER(G13-J13, 2), 0), IF(H13&gt;0, POWER(H13-J13, 2), 0), IF(I13&gt;0, POWER(I13-J13, 2), 0), )/(COUNTA(E13:I13)-1))</f>
        <v>335.44646865533304</v>
      </c>
      <c r="L13" s="31" t="n">
        <f aca="false" ca="false" dt2D="false" dtr="false" t="normal">K13/J13*100</f>
        <v>142.33937849589805</v>
      </c>
      <c r="M13" s="30" t="n">
        <f aca="false" ca="false" dt2D="false" dtr="false" t="normal">D13/COUNTA(E13:I13)*SUM(E13:I13)</f>
        <v>235.66666666666666</v>
      </c>
      <c r="N13" s="30" t="n">
        <f aca="false" ca="false" dt2D="false" dtr="false" t="normal">M13/D13</f>
        <v>235.66666666666666</v>
      </c>
      <c r="O13" s="30" t="n">
        <f aca="false" ca="false" dt2D="false" dtr="false" t="normal">ROUNDDOWN(N13, 2)</f>
        <v>235.65999999999997</v>
      </c>
      <c r="P13" s="32" t="n">
        <f aca="false" ca="false" dt2D="false" dtr="false" t="normal">O13*D13</f>
        <v>235.65999999999997</v>
      </c>
    </row>
    <row customFormat="true" hidden="false" ht="0" outlineLevel="0" r="14" s="22">
      <c r="A14" s="23" t="n">
        <v>11</v>
      </c>
      <c r="B14" s="33" t="s">
        <v>35</v>
      </c>
      <c r="C14" s="34" t="s">
        <v>21</v>
      </c>
      <c r="D14" s="35" t="s">
        <v>32</v>
      </c>
      <c r="E14" s="27" t="n">
        <v>230</v>
      </c>
      <c r="F14" s="27" t="n">
        <v>253</v>
      </c>
      <c r="G14" s="28" t="n">
        <v>463</v>
      </c>
      <c r="H14" s="29" t="n"/>
      <c r="I14" s="29" t="n"/>
      <c r="J14" s="30" t="n">
        <f aca="false" ca="false" dt2D="false" dtr="false" t="normal">AVERAGE(E14:G14)</f>
        <v>315.3333333333333</v>
      </c>
      <c r="K14" s="31" t="n">
        <f aca="false" ca="false" dt2D="false" dtr="false" t="normal">SQRT(SUM(IF(E14&gt;0, POWER(E14-J14, 2), 0), IF(F14&gt;0, POWER(F14-J14, 2), 0), IF(G14&gt;0, POWER(G14-J14, 2), 0), IF(H14&gt;0, POWER(H14-J14, 2), 0), IF(I14&gt;0, POWER(I14-J14, 2), 0), )/(COUNTA(E14:I14)-1))</f>
        <v>128.39911733860686</v>
      </c>
      <c r="L14" s="31" t="n">
        <f aca="false" ca="false" dt2D="false" dtr="false" t="normal">K14/J14*100</f>
        <v>40.718536153892245</v>
      </c>
      <c r="M14" s="30" t="n">
        <f aca="false" ca="false" dt2D="false" dtr="false" t="normal">D14/COUNTA(E14:I14)*SUM(E14:I14)</f>
        <v>315.3333333333333</v>
      </c>
      <c r="N14" s="30" t="n">
        <f aca="false" ca="false" dt2D="false" dtr="false" t="normal">M14/D14</f>
        <v>315.3333333333333</v>
      </c>
      <c r="O14" s="30" t="n">
        <f aca="false" ca="false" dt2D="false" dtr="false" t="normal">ROUNDDOWN(N14, 2)</f>
        <v>315.33000000000004</v>
      </c>
      <c r="P14" s="32" t="n">
        <f aca="false" ca="false" dt2D="false" dtr="false" t="normal">O14*D14</f>
        <v>315.33000000000004</v>
      </c>
    </row>
    <row customFormat="true" hidden="false" ht="0" outlineLevel="0" r="15" s="22">
      <c r="A15" s="23" t="n">
        <v>12</v>
      </c>
      <c r="B15" s="33" t="s">
        <v>36</v>
      </c>
      <c r="C15" s="34" t="s">
        <v>21</v>
      </c>
      <c r="D15" s="35" t="s">
        <v>37</v>
      </c>
      <c r="E15" s="27" t="n">
        <v>24</v>
      </c>
      <c r="F15" s="27" t="n">
        <v>26.4</v>
      </c>
      <c r="G15" s="28" t="n">
        <v>49</v>
      </c>
      <c r="H15" s="29" t="n"/>
      <c r="I15" s="29" t="n"/>
      <c r="J15" s="30" t="n">
        <f aca="false" ca="false" dt2D="false" dtr="false" t="normal">AVERAGE(E15:G15)</f>
        <v>33.13333333333333</v>
      </c>
      <c r="K15" s="31" t="n">
        <f aca="false" ca="false" dt2D="false" dtr="false" t="normal">SQRT(SUM(IF(E15&gt;0, POWER(E15-J15, 2), 0), IF(F15&gt;0, POWER(F15-J15, 2), 0), IF(G15&gt;0, POWER(G15-J15, 2), 0), IF(H15&gt;0, POWER(H15-J15, 2), 0), IF(I15&gt;0, POWER(I15-J15, 2), 0), )/(COUNTA(E15:I15)-1))</f>
        <v>13.793235056843384</v>
      </c>
      <c r="L15" s="31" t="n">
        <f aca="false" ca="false" dt2D="false" dtr="false" t="normal">K15/J15*100</f>
        <v>41.6294820629076</v>
      </c>
      <c r="M15" s="30" t="n">
        <f aca="false" ca="false" dt2D="false" dtr="false" t="normal">D15/COUNTA(E15:I15)*SUM(E15:I15)</f>
        <v>1656.666666666667</v>
      </c>
      <c r="N15" s="30" t="n">
        <f aca="false" ca="false" dt2D="false" dtr="false" t="normal">M15/D15</f>
        <v>33.13333333333334</v>
      </c>
      <c r="O15" s="30" t="n">
        <f aca="false" ca="false" dt2D="false" dtr="false" t="normal">ROUNDDOWN(N15, 2)</f>
        <v>33.13</v>
      </c>
      <c r="P15" s="32" t="n">
        <f aca="false" ca="false" dt2D="false" dtr="false" t="normal">O15*D15</f>
        <v>1656.5000000000002</v>
      </c>
    </row>
    <row customFormat="true" hidden="false" ht="0" outlineLevel="0" r="16" s="22">
      <c r="A16" s="23" t="n">
        <v>13</v>
      </c>
      <c r="B16" s="33" t="s">
        <v>38</v>
      </c>
      <c r="C16" s="34" t="s">
        <v>21</v>
      </c>
      <c r="D16" s="35" t="s">
        <v>37</v>
      </c>
      <c r="E16" s="27" t="n">
        <v>66</v>
      </c>
      <c r="F16" s="27" t="n">
        <v>72.6</v>
      </c>
      <c r="G16" s="28" t="n">
        <v>129</v>
      </c>
      <c r="H16" s="29" t="n"/>
      <c r="I16" s="29" t="n"/>
      <c r="J16" s="30" t="n">
        <f aca="false" ca="false" dt2D="false" dtr="false" t="normal">AVERAGE(E16:G16)</f>
        <v>89.2</v>
      </c>
      <c r="K16" s="31" t="n">
        <f aca="false" ca="false" dt2D="false" dtr="false" t="normal">SQRT(SUM(IF(E16&gt;0, POWER(E16-J16, 2), 0), IF(F16&gt;0, POWER(F16-J16, 2), 0), IF(G16&gt;0, POWER(G16-J16, 2), 0), IF(H16&gt;0, POWER(H16-J16, 2), 0), IF(I16&gt;0, POWER(I16-J16, 2), 0), )/(COUNTA(E16:I16)-1))</f>
        <v>34.62542418512732</v>
      </c>
      <c r="L16" s="31" t="n">
        <f aca="false" ca="false" dt2D="false" dtr="false" t="normal">K16/J16*100</f>
        <v>38.81774011785574</v>
      </c>
      <c r="M16" s="30" t="n">
        <f aca="false" ca="false" dt2D="false" dtr="false" t="normal">D16/COUNTA(E16:I16)*SUM(E16:I16)</f>
        <v>4460.000000000001</v>
      </c>
      <c r="N16" s="30" t="n">
        <f aca="false" ca="false" dt2D="false" dtr="false" t="normal">M16/D16</f>
        <v>89.20000000000002</v>
      </c>
      <c r="O16" s="30" t="n">
        <f aca="false" ca="false" dt2D="false" dtr="false" t="normal">ROUNDDOWN(N16, 2)</f>
        <v>89.20000000000002</v>
      </c>
      <c r="P16" s="32" t="n">
        <f aca="false" ca="false" dt2D="false" dtr="false" t="normal">O16*D16</f>
        <v>4460.000000000001</v>
      </c>
    </row>
    <row customFormat="true" hidden="false" ht="0" outlineLevel="0" r="17" s="22">
      <c r="A17" s="23" t="n">
        <v>14</v>
      </c>
      <c r="B17" s="33" t="s">
        <v>39</v>
      </c>
      <c r="C17" s="34" t="s">
        <v>21</v>
      </c>
      <c r="D17" s="35" t="s">
        <v>40</v>
      </c>
      <c r="E17" s="27" t="n">
        <v>61</v>
      </c>
      <c r="F17" s="27" t="n">
        <v>67.1</v>
      </c>
      <c r="G17" s="28" t="n">
        <v>129</v>
      </c>
      <c r="H17" s="29" t="n"/>
      <c r="I17" s="29" t="n"/>
      <c r="J17" s="30" t="n">
        <f aca="false" ca="false" dt2D="false" dtr="false" t="normal">AVERAGE(E17:G17)</f>
        <v>85.7</v>
      </c>
      <c r="K17" s="31" t="n">
        <f aca="false" ca="false" dt2D="false" dtr="false" t="normal">SQRT(SUM(IF(E17&gt;0, POWER(E17-J17, 2), 0), IF(F17&gt;0, POWER(F17-J17, 2), 0), IF(G17&gt;0, POWER(G17-J17, 2), 0), IF(H17&gt;0, POWER(H17-J17, 2), 0), IF(I17&gt;0, POWER(I17-J17, 2), 0), )/(COUNTA(E17:I17)-1))</f>
        <v>37.62273248981259</v>
      </c>
      <c r="L17" s="31" t="n">
        <f aca="false" ca="false" dt2D="false" dtr="false" t="normal">K17/J17*100</f>
        <v>43.900504655557285</v>
      </c>
      <c r="M17" s="30" t="n">
        <f aca="false" ca="false" dt2D="false" dtr="false" t="normal">D17/COUNTA(E17:I17)*SUM(E17:I17)</f>
        <v>1714.0000000000002</v>
      </c>
      <c r="N17" s="30" t="n">
        <f aca="false" ca="false" dt2D="false" dtr="false" t="normal">M17/D17</f>
        <v>85.70000000000002</v>
      </c>
      <c r="O17" s="30" t="n">
        <f aca="false" ca="false" dt2D="false" dtr="false" t="normal">ROUNDDOWN(N17, 2)</f>
        <v>85.70000000000002</v>
      </c>
      <c r="P17" s="32" t="n">
        <f aca="false" ca="false" dt2D="false" dtr="false" t="normal">O17*D17</f>
        <v>1714.0000000000005</v>
      </c>
    </row>
    <row customFormat="true" hidden="false" ht="0" outlineLevel="0" r="18" s="22">
      <c r="A18" s="23" t="n">
        <v>15</v>
      </c>
      <c r="B18" s="33" t="s">
        <v>41</v>
      </c>
      <c r="C18" s="34" t="s">
        <v>21</v>
      </c>
      <c r="D18" s="35" t="s">
        <v>40</v>
      </c>
      <c r="E18" s="27" t="n">
        <v>170</v>
      </c>
      <c r="F18" s="27" t="n">
        <v>187</v>
      </c>
      <c r="G18" s="28" t="n">
        <v>329</v>
      </c>
      <c r="H18" s="29" t="n"/>
      <c r="I18" s="29" t="n"/>
      <c r="J18" s="30" t="n">
        <f aca="false" ca="false" dt2D="false" dtr="false" t="normal">AVERAGE(E18:G18)</f>
        <v>228.66666666666666</v>
      </c>
      <c r="K18" s="31" t="n">
        <f aca="false" ca="false" dt2D="false" dtr="false" t="normal">SQRT(SUM(IF(E18&gt;0, POWER(E18-J18, 2), 0), IF(F18&gt;0, POWER(F18-J18, 2), 0), IF(G18&gt;0, POWER(G18-J18, 2), 0), IF(H18&gt;0, POWER(H18-J18, 2), 0), IF(I18&gt;0, POWER(I18-J18, 2), 0), )/(COUNTA(E18:I18)-1))</f>
        <v>87.30597535869657</v>
      </c>
      <c r="L18" s="31" t="n">
        <f aca="false" ca="false" dt2D="false" dtr="false" t="normal">K18/J18*100</f>
        <v>38.18045569622299</v>
      </c>
      <c r="M18" s="30" t="n">
        <f aca="false" ca="false" dt2D="false" dtr="false" t="normal">D18/COUNTA(E18:I18)*SUM(E18:I18)</f>
        <v>4573.333333333334</v>
      </c>
      <c r="N18" s="30" t="n">
        <f aca="false" ca="false" dt2D="false" dtr="false" t="normal">M18/D18</f>
        <v>228.66666666666669</v>
      </c>
      <c r="O18" s="30" t="n">
        <f aca="false" ca="false" dt2D="false" dtr="false" t="normal">ROUNDDOWN(N18, 2)</f>
        <v>228.66</v>
      </c>
      <c r="P18" s="32" t="n">
        <f aca="false" ca="false" dt2D="false" dtr="false" t="normal">O18*D18</f>
        <v>4573.2</v>
      </c>
    </row>
    <row customFormat="true" hidden="false" ht="0" outlineLevel="0" r="19" s="22">
      <c r="A19" s="23" t="n">
        <v>16</v>
      </c>
      <c r="B19" s="33" t="s">
        <v>42</v>
      </c>
      <c r="C19" s="34" t="s">
        <v>21</v>
      </c>
      <c r="D19" s="35" t="s">
        <v>37</v>
      </c>
      <c r="E19" s="27" t="n">
        <v>84</v>
      </c>
      <c r="F19" s="27" t="n">
        <v>92.4</v>
      </c>
      <c r="G19" s="28" t="n">
        <v>99</v>
      </c>
      <c r="H19" s="29" t="n"/>
      <c r="I19" s="29" t="n"/>
      <c r="J19" s="30" t="n">
        <f aca="false" ca="false" dt2D="false" dtr="false" t="normal">AVERAGE(E19:G19)</f>
        <v>91.8</v>
      </c>
      <c r="K19" s="31" t="n">
        <f aca="false" ca="false" dt2D="false" dtr="false" t="normal">SQRT(SUM(IF(E19&gt;0, POWER(E19-J19, 2), 0), IF(F19&gt;0, POWER(F19-J19, 2), 0), IF(G19&gt;0, POWER(G19-J19, 2), 0), IF(H19&gt;0, POWER(H19-J19, 2), 0), IF(I19&gt;0, POWER(I19-J19, 2), 0), )/(COUNTA(E19:I19)-1))</f>
        <v>7.517978451685001</v>
      </c>
      <c r="L19" s="31" t="n">
        <f aca="false" ca="false" dt2D="false" dtr="false" t="normal">K19/J19*100</f>
        <v>8.18951901055011</v>
      </c>
      <c r="M19" s="30" t="n">
        <f aca="false" ca="false" dt2D="false" dtr="false" t="normal">D19/COUNTA(E19:I19)*SUM(E19:I19)</f>
        <v>4590</v>
      </c>
      <c r="N19" s="30" t="n">
        <f aca="false" ca="false" dt2D="false" dtr="false" t="normal">M19/D19</f>
        <v>91.8</v>
      </c>
      <c r="O19" s="30" t="n">
        <f aca="false" ca="false" dt2D="false" dtr="false" t="normal">ROUNDDOWN(N19, 2)</f>
        <v>91.8</v>
      </c>
      <c r="P19" s="32" t="n">
        <f aca="false" ca="false" dt2D="false" dtr="false" t="normal">O19*D19</f>
        <v>4590</v>
      </c>
    </row>
    <row customFormat="true" hidden="false" ht="0" outlineLevel="0" r="20" s="22">
      <c r="A20" s="23" t="n">
        <v>17</v>
      </c>
      <c r="B20" s="33" t="s">
        <v>43</v>
      </c>
      <c r="C20" s="34" t="s">
        <v>44</v>
      </c>
      <c r="D20" s="35" t="s">
        <v>40</v>
      </c>
      <c r="E20" s="27" t="n">
        <v>70</v>
      </c>
      <c r="F20" s="27" t="n">
        <v>77</v>
      </c>
      <c r="G20" s="28" t="n">
        <v>99</v>
      </c>
      <c r="H20" s="29" t="n"/>
      <c r="I20" s="29" t="n"/>
      <c r="J20" s="30" t="n">
        <f aca="false" ca="false" dt2D="false" dtr="false" t="normal">AVERAGE(E20:G20)</f>
        <v>82</v>
      </c>
      <c r="K20" s="31" t="n">
        <f aca="false" ca="false" dt2D="false" dtr="false" t="normal">SQRT(SUM(IF(E20&gt;0, POWER(E20-J20, 2), 0), IF(F20&gt;0, POWER(F20-J20, 2), 0), IF(G20&gt;0, POWER(G20-J20, 2), 0), IF(H20&gt;0, POWER(H20-J20, 2), 0), IF(I20&gt;0, POWER(I20-J20, 2), 0), )/(COUNTA(E20:I20)-1))</f>
        <v>15.132745950421556</v>
      </c>
      <c r="L20" s="31" t="n">
        <f aca="false" ca="false" dt2D="false" dtr="false" t="normal">K20/J20*100</f>
        <v>18.454568232221412</v>
      </c>
      <c r="M20" s="30" t="n">
        <f aca="false" ca="false" dt2D="false" dtr="false" t="normal">D20/COUNTA(E20:I20)*SUM(E20:I20)</f>
        <v>1640</v>
      </c>
      <c r="N20" s="30" t="n">
        <f aca="false" ca="false" dt2D="false" dtr="false" t="normal">M20/D20</f>
        <v>82</v>
      </c>
      <c r="O20" s="30" t="n">
        <f aca="false" ca="false" dt2D="false" dtr="false" t="normal">ROUNDDOWN(N20, 2)</f>
        <v>82</v>
      </c>
      <c r="P20" s="32" t="n">
        <f aca="false" ca="false" dt2D="false" dtr="false" t="normal">O20*D20</f>
        <v>1640</v>
      </c>
    </row>
    <row customFormat="true" hidden="false" ht="0" outlineLevel="0" r="21" s="22">
      <c r="A21" s="23" t="n">
        <v>18</v>
      </c>
      <c r="B21" s="33" t="s">
        <v>45</v>
      </c>
      <c r="C21" s="34" t="s">
        <v>21</v>
      </c>
      <c r="D21" s="35" t="s">
        <v>46</v>
      </c>
      <c r="E21" s="27" t="n">
        <v>275</v>
      </c>
      <c r="F21" s="27" t="n">
        <v>302.5</v>
      </c>
      <c r="G21" s="28" t="n">
        <v>309</v>
      </c>
      <c r="H21" s="29" t="n"/>
      <c r="I21" s="29" t="n"/>
      <c r="J21" s="30" t="n">
        <f aca="false" ca="false" dt2D="false" dtr="false" t="normal">AVERAGE(E21:G21)</f>
        <v>295.5</v>
      </c>
      <c r="K21" s="31" t="n">
        <f aca="false" ca="false" dt2D="false" dtr="false" t="normal">SQRT(SUM(IF(E21&gt;0, POWER(E21-J21, 2), 0), IF(F21&gt;0, POWER(F21-J21, 2), 0), IF(G21&gt;0, POWER(G21-J21, 2), 0), IF(H21&gt;0, POWER(H21-J21, 2), 0), IF(I21&gt;0, POWER(I21-J21, 2), 0), )/(COUNTA(E21:I21)-1))</f>
        <v>18.048545647780045</v>
      </c>
      <c r="L21" s="31" t="n">
        <f aca="false" ca="false" dt2D="false" dtr="false" t="normal">K21/J21*100</f>
        <v>6.107798865577004</v>
      </c>
      <c r="M21" s="30" t="n">
        <f aca="false" ca="false" dt2D="false" dtr="false" t="normal">D21/COUNTA(E21:I21)*SUM(E21:I21)</f>
        <v>1477.5</v>
      </c>
      <c r="N21" s="30" t="n">
        <f aca="false" ca="false" dt2D="false" dtr="false" t="normal">M21/D21</f>
        <v>295.5</v>
      </c>
      <c r="O21" s="30" t="n">
        <f aca="false" ca="false" dt2D="false" dtr="false" t="normal">ROUNDDOWN(N21, 2)</f>
        <v>295.5</v>
      </c>
      <c r="P21" s="32" t="n">
        <f aca="false" ca="false" dt2D="false" dtr="false" t="normal">O21*D21</f>
        <v>1477.5</v>
      </c>
    </row>
    <row customFormat="true" hidden="false" ht="0" outlineLevel="0" r="22" s="22">
      <c r="A22" s="23" t="n">
        <v>19</v>
      </c>
      <c r="B22" s="33" t="s">
        <v>47</v>
      </c>
      <c r="C22" s="34" t="s">
        <v>48</v>
      </c>
      <c r="D22" s="35" t="s">
        <v>49</v>
      </c>
      <c r="E22" s="27" t="n">
        <v>25</v>
      </c>
      <c r="F22" s="27" t="n">
        <v>27.5</v>
      </c>
      <c r="G22" s="28" t="n">
        <v>53</v>
      </c>
      <c r="H22" s="29" t="n"/>
      <c r="I22" s="29" t="n"/>
      <c r="J22" s="30" t="n">
        <f aca="false" ca="false" dt2D="false" dtr="false" t="normal">AVERAGE(E22:G22)</f>
        <v>35.166666666666664</v>
      </c>
      <c r="K22" s="31" t="n">
        <f aca="false" ca="false" dt2D="false" dtr="false" t="normal">SQRT(SUM(IF(E22&gt;0, POWER(E22-J22, 2), 0), IF(F22&gt;0, POWER(F22-J22, 2), 0), IF(G22&gt;0, POWER(G22-J22, 2), 0), IF(H22&gt;0, POWER(H22-J22, 2), 0), IF(I22&gt;0, POWER(I22-J22, 2), 0), )/(COUNTA(E22:I22)-1))</f>
        <v>15.49462272316862</v>
      </c>
      <c r="L22" s="31" t="n">
        <f aca="false" ca="false" dt2D="false" dtr="false" t="normal">K22/J22*100</f>
        <v>44.06053854929466</v>
      </c>
      <c r="M22" s="30" t="n">
        <f aca="false" ca="false" dt2D="false" dtr="false" t="normal">D22/COUNTA(E22:I22)*SUM(E22:I22)</f>
        <v>879.1666666666667</v>
      </c>
      <c r="N22" s="30" t="n">
        <f aca="false" ca="false" dt2D="false" dtr="false" t="normal">M22/D22</f>
        <v>35.16666666666667</v>
      </c>
      <c r="O22" s="30" t="n">
        <f aca="false" ca="false" dt2D="false" dtr="false" t="normal">ROUNDDOWN(N22, 2)</f>
        <v>35.16</v>
      </c>
      <c r="P22" s="32" t="n">
        <f aca="false" ca="false" dt2D="false" dtr="false" t="normal">O22*D22</f>
        <v>878.9999999999999</v>
      </c>
    </row>
    <row customFormat="true" hidden="false" ht="0" outlineLevel="0" r="23" s="22">
      <c r="A23" s="23" t="n">
        <v>20</v>
      </c>
      <c r="B23" s="33" t="s">
        <v>50</v>
      </c>
      <c r="C23" s="34" t="s">
        <v>48</v>
      </c>
      <c r="D23" s="35" t="s">
        <v>51</v>
      </c>
      <c r="E23" s="27" t="n">
        <v>350</v>
      </c>
      <c r="F23" s="27" t="n">
        <v>385</v>
      </c>
      <c r="G23" s="28" t="n">
        <v>757</v>
      </c>
      <c r="H23" s="29" t="n"/>
      <c r="I23" s="29" t="n"/>
      <c r="J23" s="30" t="n">
        <f aca="false" ca="false" dt2D="false" dtr="false" t="normal">AVERAGE(E23:G23)</f>
        <v>497.3333333333333</v>
      </c>
      <c r="K23" s="31" t="n">
        <f aca="false" ca="false" dt2D="false" dtr="false" t="normal">SQRT(SUM(IF(E23&gt;0, POWER(E23-J23, 2), 0), IF(F23&gt;0, POWER(F23-J23, 2), 0), IF(G23&gt;0, POWER(G23-J23, 2), 0), IF(H23&gt;0, POWER(H23-J23, 2), 0), IF(I23&gt;0, POWER(I23-J23, 2), 0), )/(COUNTA(E23:I23)-1))</f>
        <v>225.557827027424</v>
      </c>
      <c r="L23" s="31" t="n">
        <f aca="false" ca="false" dt2D="false" dtr="false" t="normal">K23/J23*100</f>
        <v>45.35345047468311</v>
      </c>
      <c r="M23" s="30" t="n">
        <f aca="false" ca="false" dt2D="false" dtr="false" t="normal">D23/COUNTA(E23:I23)*SUM(E23:I23)</f>
        <v>3481.3333333333335</v>
      </c>
      <c r="N23" s="30" t="n">
        <f aca="false" ca="false" dt2D="false" dtr="false" t="normal">M23/D23</f>
        <v>497.33333333333337</v>
      </c>
      <c r="O23" s="30" t="n">
        <f aca="false" ca="false" dt2D="false" dtr="false" t="normal">ROUNDDOWN(N23, 2)</f>
        <v>497.33</v>
      </c>
      <c r="P23" s="32" t="n">
        <f aca="false" ca="false" dt2D="false" dtr="false" t="normal">O23*D23</f>
        <v>3481.31</v>
      </c>
    </row>
    <row customFormat="true" hidden="false" ht="0" outlineLevel="0" r="24" s="22">
      <c r="A24" s="23" t="n">
        <v>21</v>
      </c>
      <c r="B24" s="33" t="s">
        <v>52</v>
      </c>
      <c r="C24" s="34" t="s">
        <v>21</v>
      </c>
      <c r="D24" s="35" t="s">
        <v>40</v>
      </c>
      <c r="E24" s="27" t="n">
        <v>12</v>
      </c>
      <c r="F24" s="27" t="n">
        <v>13.2</v>
      </c>
      <c r="G24" s="28" t="n">
        <v>16</v>
      </c>
      <c r="H24" s="29" t="n"/>
      <c r="I24" s="29" t="n"/>
      <c r="J24" s="30" t="n">
        <f aca="false" ca="false" dt2D="false" dtr="false" t="normal">AVERAGE(E24:G24)</f>
        <v>13.733333333333334</v>
      </c>
      <c r="K24" s="31" t="n">
        <f aca="false" ca="false" dt2D="false" dtr="false" t="normal">SQRT(SUM(IF(E24&gt;0, POWER(E24-J24, 2), 0), IF(F24&gt;0, POWER(F24-J24, 2), 0), IF(G24&gt;0, POWER(G24-J24, 2), 0), IF(H24&gt;0, POWER(H24-J24, 2), 0), IF(I24&gt;0, POWER(I24-J24, 2), 0), )/(COUNTA(E24:I24)-1))</f>
        <v>2.052640575778754</v>
      </c>
      <c r="L24" s="31" t="n">
        <f aca="false" ca="false" dt2D="false" dtr="false" t="normal">K24/J24*100</f>
        <v>14.946411959554032</v>
      </c>
      <c r="M24" s="30" t="n">
        <f aca="false" ca="false" dt2D="false" dtr="false" t="normal">D24/COUNTA(E24:I24)*SUM(E24:I24)</f>
        <v>274.6666666666667</v>
      </c>
      <c r="N24" s="30" t="n">
        <f aca="false" ca="false" dt2D="false" dtr="false" t="normal">M24/D24</f>
        <v>13.733333333333334</v>
      </c>
      <c r="O24" s="30" t="n">
        <f aca="false" ca="false" dt2D="false" dtr="false" t="normal">ROUNDDOWN(N24, 2)</f>
        <v>13.73</v>
      </c>
      <c r="P24" s="32" t="n">
        <f aca="false" ca="false" dt2D="false" dtr="false" t="normal">O24*D24</f>
        <v>274.6</v>
      </c>
    </row>
    <row customFormat="true" hidden="false" ht="0" outlineLevel="0" r="25" s="22">
      <c r="A25" s="23" t="n">
        <v>22</v>
      </c>
      <c r="B25" s="33" t="s">
        <v>53</v>
      </c>
      <c r="C25" s="34" t="s">
        <v>21</v>
      </c>
      <c r="D25" s="35" t="s">
        <v>54</v>
      </c>
      <c r="E25" s="27" t="n">
        <v>400</v>
      </c>
      <c r="F25" s="27" t="n">
        <v>440</v>
      </c>
      <c r="G25" s="28" t="n">
        <v>914</v>
      </c>
      <c r="H25" s="29" t="n"/>
      <c r="I25" s="29" t="n"/>
      <c r="J25" s="30" t="n">
        <f aca="false" ca="false" dt2D="false" dtr="false" t="normal">AVERAGE(E25:G25)</f>
        <v>584.6666666666666</v>
      </c>
      <c r="K25" s="31" t="n">
        <f aca="false" ca="false" dt2D="false" dtr="false" t="normal">SQRT(SUM(IF(E25&gt;0, POWER(E25-J25, 2), 0), IF(F25&gt;0, POWER(F25-J25, 2), 0), IF(G25&gt;0, POWER(G25-J25, 2), 0), IF(H25&gt;0, POWER(H25-J25, 2), 0), IF(I25&gt;0, POWER(I25-J25, 2), 0), )/(COUNTA(E25:I25)-1))</f>
        <v>285.91140819025276</v>
      </c>
      <c r="L25" s="31" t="n">
        <f aca="false" ca="false" dt2D="false" dtr="false" t="normal">K25/J25*100</f>
        <v>48.901609154547224</v>
      </c>
      <c r="M25" s="30" t="n">
        <f aca="false" ca="false" dt2D="false" dtr="false" t="normal">D25/COUNTA(E25:I25)*SUM(E25:I25)</f>
        <v>5846.666666666667</v>
      </c>
      <c r="N25" s="30" t="n">
        <f aca="false" ca="false" dt2D="false" dtr="false" t="normal">M25/D25</f>
        <v>584.6666666666667</v>
      </c>
      <c r="O25" s="30" t="n">
        <f aca="false" ca="false" dt2D="false" dtr="false" t="normal">ROUNDDOWN(N25, 2)</f>
        <v>584.66</v>
      </c>
      <c r="P25" s="32" t="n">
        <f aca="false" ca="false" dt2D="false" dtr="false" t="normal">O25*D25</f>
        <v>5846.599999999999</v>
      </c>
    </row>
    <row customFormat="true" hidden="false" ht="0" outlineLevel="0" r="26" s="22">
      <c r="A26" s="23" t="n">
        <v>23</v>
      </c>
      <c r="B26" s="33" t="s">
        <v>55</v>
      </c>
      <c r="C26" s="34" t="s">
        <v>21</v>
      </c>
      <c r="D26" s="35" t="s">
        <v>54</v>
      </c>
      <c r="E26" s="27" t="n">
        <v>800</v>
      </c>
      <c r="F26" s="27" t="n">
        <v>880</v>
      </c>
      <c r="G26" s="28" t="n">
        <v>1310</v>
      </c>
      <c r="H26" s="29" t="n"/>
      <c r="I26" s="29" t="n"/>
      <c r="J26" s="30" t="n">
        <f aca="false" ca="false" dt2D="false" dtr="false" t="normal">AVERAGE(E26:G26)</f>
        <v>996.6666666666666</v>
      </c>
      <c r="K26" s="31" t="n">
        <f aca="false" ca="false" dt2D="false" dtr="false" t="normal">SQRT(SUM(IF(E26&gt;0, POWER(E26-J26, 2), 0), IF(F26&gt;0, POWER(F26-J26, 2), 0), IF(G26&gt;0, POWER(G26-J26, 2), 0), IF(H26&gt;0, POWER(H26-J26, 2), 0), IF(I26&gt;0, POWER(I26-J26, 2), 0), )/(COUNTA(E26:I26)-1))</f>
        <v>274.2869543622761</v>
      </c>
      <c r="L26" s="31" t="n">
        <f aca="false" ca="false" dt2D="false" dtr="false" t="normal">K26/J26*100</f>
        <v>27.520430203572854</v>
      </c>
      <c r="M26" s="30" t="n">
        <f aca="false" ca="false" dt2D="false" dtr="false" t="normal">D26/COUNTA(E26:I26)*SUM(E26:I26)</f>
        <v>9966.666666666668</v>
      </c>
      <c r="N26" s="30" t="n">
        <f aca="false" ca="false" dt2D="false" dtr="false" t="normal">M26/D26</f>
        <v>996.6666666666667</v>
      </c>
      <c r="O26" s="30" t="n">
        <f aca="false" ca="false" dt2D="false" dtr="false" t="normal">ROUNDDOWN(N26, 2)</f>
        <v>996.66</v>
      </c>
      <c r="P26" s="32" t="n">
        <f aca="false" ca="false" dt2D="false" dtr="false" t="normal">O26*D26</f>
        <v>9966.6</v>
      </c>
    </row>
    <row customFormat="true" hidden="false" ht="0" outlineLevel="0" r="27" s="22">
      <c r="A27" s="23" t="n">
        <v>24</v>
      </c>
      <c r="B27" s="33" t="s">
        <v>56</v>
      </c>
      <c r="C27" s="34" t="s">
        <v>21</v>
      </c>
      <c r="D27" s="35" t="s">
        <v>32</v>
      </c>
      <c r="E27" s="27" t="n">
        <v>1200</v>
      </c>
      <c r="F27" s="27" t="n">
        <v>1320</v>
      </c>
      <c r="G27" s="28" t="n">
        <v>2009</v>
      </c>
      <c r="H27" s="29" t="n"/>
      <c r="I27" s="29" t="n"/>
      <c r="J27" s="30" t="n">
        <f aca="false" ca="false" dt2D="false" dtr="false" t="normal">AVERAGE(E27:G27)</f>
        <v>1509.6666666666667</v>
      </c>
      <c r="K27" s="31" t="n">
        <f aca="false" ca="false" dt2D="false" dtr="false" t="normal">SQRT(SUM(IF(E27&gt;0, POWER(E27-J27, 2), 0), IF(F27&gt;0, POWER(F27-J27, 2), 0), IF(G27&gt;0, POWER(G27-J27, 2), 0), IF(H27&gt;0, POWER(H27-J27, 2), 0), IF(I27&gt;0, POWER(I27-J27, 2), 0), )/(COUNTA(E27:I27)-1))</f>
        <v>436.5779808159515</v>
      </c>
      <c r="L27" s="31" t="n">
        <f aca="false" ca="false" dt2D="false" dtr="false" t="normal">K27/J27*100</f>
        <v>28.918832908983315</v>
      </c>
      <c r="M27" s="30" t="n">
        <f aca="false" ca="false" dt2D="false" dtr="false" t="normal">D27/COUNTA(E27:I27)*SUM(E27:I27)</f>
        <v>1509.6666666666665</v>
      </c>
      <c r="N27" s="30" t="n">
        <f aca="false" ca="false" dt2D="false" dtr="false" t="normal">M27/D27</f>
        <v>1509.6666666666665</v>
      </c>
      <c r="O27" s="30" t="n">
        <f aca="false" ca="false" dt2D="false" dtr="false" t="normal">ROUNDDOWN(N27, 2)</f>
        <v>1509.66</v>
      </c>
      <c r="P27" s="32" t="n">
        <f aca="false" ca="false" dt2D="false" dtr="false" t="normal">O27*D27</f>
        <v>1509.66</v>
      </c>
    </row>
    <row customFormat="true" hidden="false" ht="0" outlineLevel="0" r="28" s="22">
      <c r="A28" s="23" t="n">
        <v>25</v>
      </c>
      <c r="B28" s="36" t="s">
        <v>57</v>
      </c>
      <c r="C28" s="34" t="s">
        <v>21</v>
      </c>
      <c r="D28" s="35" t="s">
        <v>58</v>
      </c>
      <c r="E28" s="27" t="n">
        <v>130</v>
      </c>
      <c r="F28" s="27" t="n">
        <v>143</v>
      </c>
      <c r="G28" s="28" t="n">
        <v>136</v>
      </c>
      <c r="H28" s="29" t="n"/>
      <c r="I28" s="29" t="n"/>
      <c r="J28" s="30" t="n">
        <f aca="false" ca="false" dt2D="false" dtr="false" t="normal">AVERAGE(E28:G28)</f>
        <v>136.33333333333334</v>
      </c>
      <c r="K28" s="31" t="n">
        <f aca="false" ca="false" dt2D="false" dtr="false" t="normal">SQRT(SUM(IF(E28&gt;0, POWER(E28-J28, 2), 0), IF(F28&gt;0, POWER(F28-J28, 2), 0), IF(G28&gt;0, POWER(G28-J28, 2), 0), IF(H28&gt;0, POWER(H28-J28, 2), 0), IF(I28&gt;0, POWER(I28-J28, 2), 0), )/(COUNTA(E28:I28)-1))</f>
        <v>6.506407098647712</v>
      </c>
      <c r="L28" s="31" t="n">
        <f aca="false" ca="false" dt2D="false" dtr="false" t="normal">K28/J28*100</f>
        <v>4.7724257447293725</v>
      </c>
      <c r="M28" s="30" t="n">
        <f aca="false" ca="false" dt2D="false" dtr="false" t="normal">D28/COUNTA(E28:I28)*SUM(E28:I28)</f>
        <v>545.3333333333333</v>
      </c>
      <c r="N28" s="30" t="n">
        <f aca="false" ca="false" dt2D="false" dtr="false" t="normal">M28/D28</f>
        <v>136.33333333333331</v>
      </c>
      <c r="O28" s="30" t="n">
        <f aca="false" ca="false" dt2D="false" dtr="false" t="normal">ROUNDDOWN(N28, 2)</f>
        <v>136.32999999999998</v>
      </c>
      <c r="P28" s="32" t="n">
        <f aca="false" ca="false" dt2D="false" dtr="false" t="normal">O28*D28</f>
        <v>545.3199999999999</v>
      </c>
    </row>
    <row customFormat="true" hidden="false" ht="0" outlineLevel="0" r="29" s="22">
      <c r="A29" s="23" t="n">
        <v>26</v>
      </c>
      <c r="B29" s="33" t="s">
        <v>59</v>
      </c>
      <c r="C29" s="34" t="s">
        <v>21</v>
      </c>
      <c r="D29" s="35" t="s">
        <v>58</v>
      </c>
      <c r="E29" s="27" t="n">
        <v>185</v>
      </c>
      <c r="F29" s="27" t="n">
        <v>203.5</v>
      </c>
      <c r="G29" s="28" t="n">
        <v>201</v>
      </c>
      <c r="H29" s="29" t="n"/>
      <c r="I29" s="29" t="n"/>
      <c r="J29" s="30" t="n">
        <f aca="false" ca="false" dt2D="false" dtr="false" t="normal">AVERAGE(E29:G29)</f>
        <v>196.5</v>
      </c>
      <c r="K29" s="31" t="n">
        <f aca="false" ca="false" dt2D="false" dtr="false" t="normal">SQRT(SUM(IF(E29&gt;0, POWER(E29-J29, 2), 0), IF(F29&gt;0, POWER(F29-J29, 2), 0), IF(G29&gt;0, POWER(G29-J29, 2), 0), IF(H29&gt;0, POWER(H29-J29, 2), 0), IF(I29&gt;0, POWER(I29-J29, 2), 0), )/(COUNTA(E29:I29)-1))</f>
        <v>10.037429949942366</v>
      </c>
      <c r="L29" s="31" t="n">
        <f aca="false" ca="false" dt2D="false" dtr="false" t="normal">K29/J29*100</f>
        <v>5.108106844754385</v>
      </c>
      <c r="M29" s="30" t="n">
        <f aca="false" ca="false" dt2D="false" dtr="false" t="normal">D29/COUNTA(E29:I29)*SUM(E29:I29)</f>
        <v>786</v>
      </c>
      <c r="N29" s="30" t="n">
        <f aca="false" ca="false" dt2D="false" dtr="false" t="normal">M29/D29</f>
        <v>196.5</v>
      </c>
      <c r="O29" s="30" t="n">
        <f aca="false" ca="false" dt2D="false" dtr="false" t="normal">ROUNDDOWN(N29, 2)</f>
        <v>196.5</v>
      </c>
      <c r="P29" s="32" t="n">
        <f aca="false" ca="false" dt2D="false" dtr="false" t="normal">O29*D29</f>
        <v>786</v>
      </c>
    </row>
    <row customFormat="true" hidden="false" ht="0" outlineLevel="0" r="30" s="22">
      <c r="A30" s="23" t="n">
        <v>27</v>
      </c>
      <c r="B30" s="33" t="s">
        <v>60</v>
      </c>
      <c r="C30" s="34" t="s">
        <v>21</v>
      </c>
      <c r="D30" s="35" t="s">
        <v>58</v>
      </c>
      <c r="E30" s="27" t="n">
        <v>295</v>
      </c>
      <c r="F30" s="27" t="n">
        <v>324.5</v>
      </c>
      <c r="G30" s="28" t="n">
        <v>325</v>
      </c>
      <c r="H30" s="29" t="n"/>
      <c r="I30" s="29" t="n"/>
      <c r="J30" s="30" t="n">
        <f aca="false" ca="false" dt2D="false" dtr="false" t="normal">AVERAGE(E30:G30)</f>
        <v>314.8333333333333</v>
      </c>
      <c r="K30" s="31" t="n">
        <f aca="false" ca="false" dt2D="false" dtr="false" t="normal">SQRT(SUM(IF(E30&gt;0, POWER(E30-J30, 2), 0), IF(F30&gt;0, POWER(F30-J30, 2), 0), IF(G30&gt;0, POWER(G30-J30, 2), 0), IF(H30&gt;0, POWER(H30-J30, 2), 0), IF(I30&gt;0, POWER(I30-J30, 2), 0), )/(COUNTA(E30:I30)-1))</f>
        <v>17.17798979314324</v>
      </c>
      <c r="L30" s="31" t="n">
        <f aca="false" ca="false" dt2D="false" dtr="false" t="normal">K30/J30*100</f>
        <v>5.456216980352538</v>
      </c>
      <c r="M30" s="30" t="n">
        <f aca="false" ca="false" dt2D="false" dtr="false" t="normal">D30/COUNTA(E30:I30)*SUM(E30:I30)</f>
        <v>1259.3333333333333</v>
      </c>
      <c r="N30" s="30" t="n">
        <f aca="false" ca="false" dt2D="false" dtr="false" t="normal">M30/D30</f>
        <v>314.8333333333333</v>
      </c>
      <c r="O30" s="30" t="n">
        <f aca="false" ca="false" dt2D="false" dtr="false" t="normal">ROUNDDOWN(N30, 2)</f>
        <v>314.83</v>
      </c>
      <c r="P30" s="32" t="n">
        <f aca="false" ca="false" dt2D="false" dtr="false" t="normal">O30*D30</f>
        <v>1259.32</v>
      </c>
    </row>
    <row customFormat="true" hidden="false" ht="0" outlineLevel="0" r="31" s="22">
      <c r="A31" s="23" t="n">
        <v>28</v>
      </c>
      <c r="B31" s="33" t="s">
        <v>61</v>
      </c>
      <c r="C31" s="34" t="s">
        <v>21</v>
      </c>
      <c r="D31" s="35" t="s">
        <v>32</v>
      </c>
      <c r="E31" s="27" t="n">
        <v>320</v>
      </c>
      <c r="F31" s="27" t="n">
        <v>352</v>
      </c>
      <c r="G31" s="28" t="n">
        <v>669</v>
      </c>
      <c r="H31" s="29" t="n"/>
      <c r="I31" s="29" t="n"/>
      <c r="J31" s="30" t="n">
        <f aca="false" ca="false" dt2D="false" dtr="false" t="normal">AVERAGE(E31:G31)</f>
        <v>447</v>
      </c>
      <c r="K31" s="31" t="n">
        <f aca="false" ca="false" dt2D="false" dtr="false" t="normal">SQRT(SUM(IF(E31&gt;0, POWER(E31-J31, 2), 0), IF(F31&gt;0, POWER(F31-J31, 2), 0), IF(G31&gt;0, POWER(G31-J31, 2), 0), IF(H31&gt;0, POWER(H31-J31, 2), 0), IF(I31&gt;0, POWER(I31-J31, 2), 0), )/(COUNTA(E31:I31)-1))</f>
        <v>192.92226413765727</v>
      </c>
      <c r="L31" s="31" t="n">
        <f aca="false" ca="false" dt2D="false" dtr="false" t="normal">K31/J31*100</f>
        <v>43.15934320752959</v>
      </c>
      <c r="M31" s="30" t="n">
        <f aca="false" ca="false" dt2D="false" dtr="false" t="normal">D31/COUNTA(E31:I31)*SUM(E31:I31)</f>
        <v>447</v>
      </c>
      <c r="N31" s="30" t="n">
        <f aca="false" ca="false" dt2D="false" dtr="false" t="normal">M31/D31</f>
        <v>447</v>
      </c>
      <c r="O31" s="30" t="n">
        <f aca="false" ca="false" dt2D="false" dtr="false" t="normal">ROUNDDOWN(N31, 2)</f>
        <v>447</v>
      </c>
      <c r="P31" s="32" t="n">
        <f aca="false" ca="false" dt2D="false" dtr="false" t="normal">O31*D31</f>
        <v>447</v>
      </c>
    </row>
    <row customFormat="true" hidden="false" ht="0" outlineLevel="0" r="32" s="22">
      <c r="A32" s="23" t="n">
        <v>29</v>
      </c>
      <c r="B32" s="33" t="s">
        <v>62</v>
      </c>
      <c r="C32" s="34" t="s">
        <v>21</v>
      </c>
      <c r="D32" s="35" t="s">
        <v>22</v>
      </c>
      <c r="E32" s="27" t="n">
        <v>285</v>
      </c>
      <c r="F32" s="27" t="n">
        <v>313.5</v>
      </c>
      <c r="G32" s="28" t="n">
        <v>319</v>
      </c>
      <c r="H32" s="29" t="n"/>
      <c r="I32" s="29" t="n"/>
      <c r="J32" s="30" t="n">
        <f aca="false" ca="false" dt2D="false" dtr="false" t="normal">AVERAGE(E32:G32)</f>
        <v>305.8333333333333</v>
      </c>
      <c r="K32" s="31" t="n">
        <f aca="false" ca="false" dt2D="false" dtr="false" t="normal">SQRT(SUM(IF(E32&gt;0, POWER(E32-J32, 2), 0), IF(F32&gt;0, POWER(F32-J32, 2), 0), IF(G32&gt;0, POWER(G32-J32, 2), 0), IF(H32&gt;0, POWER(H32-J32, 2), 0), IF(I32&gt;0, POWER(I32-J32, 2), 0), )/(COUNTA(E32:I32)-1))</f>
        <v>18.250570767330355</v>
      </c>
      <c r="L32" s="31" t="n">
        <f aca="false" ca="false" dt2D="false" dtr="false" t="normal">K32/J32*100</f>
        <v>5.967489079236084</v>
      </c>
      <c r="M32" s="30" t="n">
        <f aca="false" ca="false" dt2D="false" dtr="false" t="normal">D32/COUNTA(E32:I32)*SUM(E32:I32)</f>
        <v>917.5</v>
      </c>
      <c r="N32" s="30" t="n">
        <f aca="false" ca="false" dt2D="false" dtr="false" t="normal">M32/D32</f>
        <v>305.8333333333333</v>
      </c>
      <c r="O32" s="30" t="n">
        <f aca="false" ca="false" dt2D="false" dtr="false" t="normal">ROUNDDOWN(N32, 2)</f>
        <v>305.83</v>
      </c>
      <c r="P32" s="32" t="n">
        <f aca="false" ca="false" dt2D="false" dtr="false" t="normal">O32*D32</f>
        <v>917.49</v>
      </c>
    </row>
    <row customFormat="true" hidden="false" ht="0" outlineLevel="0" r="33" s="22">
      <c r="A33" s="23" t="n">
        <v>30</v>
      </c>
      <c r="B33" s="33" t="s">
        <v>63</v>
      </c>
      <c r="C33" s="34" t="s">
        <v>21</v>
      </c>
      <c r="D33" s="35" t="s">
        <v>22</v>
      </c>
      <c r="E33" s="27" t="n">
        <v>380</v>
      </c>
      <c r="F33" s="27" t="n">
        <v>418</v>
      </c>
      <c r="G33" s="28" t="n">
        <v>360</v>
      </c>
      <c r="H33" s="29" t="n"/>
      <c r="I33" s="29" t="n"/>
      <c r="J33" s="30" t="n">
        <f aca="false" ca="false" dt2D="false" dtr="false" t="normal">AVERAGE(E33:G33)</f>
        <v>386</v>
      </c>
      <c r="K33" s="31" t="n">
        <f aca="false" ca="false" dt2D="false" dtr="false" t="normal">SQRT(SUM(IF(E33&gt;0, POWER(E33-J33, 2), 0), IF(F33&gt;0, POWER(F33-J33, 2), 0), IF(G33&gt;0, POWER(G33-J33, 2), 0), IF(H33&gt;0, POWER(H33-J33, 2), 0), IF(I33&gt;0, POWER(I33-J33, 2), 0), )/(COUNTA(E33:I33)-1))</f>
        <v>29.46183972531247</v>
      </c>
      <c r="L33" s="31" t="n">
        <f aca="false" ca="false" dt2D="false" dtr="false" t="normal">K33/J33*100</f>
        <v>7.632600965106858</v>
      </c>
      <c r="M33" s="30" t="n">
        <f aca="false" ca="false" dt2D="false" dtr="false" t="normal">D33/COUNTA(E33:I33)*SUM(E33:I33)</f>
        <v>1158</v>
      </c>
      <c r="N33" s="30" t="n">
        <f aca="false" ca="false" dt2D="false" dtr="false" t="normal">M33/D33</f>
        <v>386</v>
      </c>
      <c r="O33" s="30" t="n">
        <f aca="false" ca="false" dt2D="false" dtr="false" t="normal">ROUNDDOWN(N33, 2)</f>
        <v>386</v>
      </c>
      <c r="P33" s="32" t="n">
        <f aca="false" ca="false" dt2D="false" dtr="false" t="normal">O33*D33</f>
        <v>1158</v>
      </c>
    </row>
    <row customFormat="true" hidden="false" ht="0" outlineLevel="0" r="34" s="22">
      <c r="A34" s="23" t="n">
        <v>31</v>
      </c>
      <c r="B34" s="33" t="s">
        <v>64</v>
      </c>
      <c r="C34" s="34" t="s">
        <v>21</v>
      </c>
      <c r="D34" s="35" t="s">
        <v>22</v>
      </c>
      <c r="E34" s="27" t="n">
        <v>59</v>
      </c>
      <c r="F34" s="27" t="n">
        <v>64.9</v>
      </c>
      <c r="G34" s="28" t="n">
        <v>66</v>
      </c>
      <c r="H34" s="29" t="n"/>
      <c r="I34" s="29" t="n"/>
      <c r="J34" s="30" t="n">
        <f aca="false" ca="false" dt2D="false" dtr="false" t="normal">AVERAGE(E34:G34)</f>
        <v>63.300000000000004</v>
      </c>
      <c r="K34" s="31" t="n">
        <f aca="false" ca="false" dt2D="false" dtr="false" t="normal">SQRT(SUM(IF(E34&gt;0, POWER(E34-J34, 2), 0), IF(F34&gt;0, POWER(F34-J34, 2), 0), IF(G34&gt;0, POWER(G34-J34, 2), 0), IF(H34&gt;0, POWER(H34-J34, 2), 0), IF(I34&gt;0, POWER(I34-J34, 2), 0), )/(COUNTA(E34:I34)-1))</f>
        <v>3.7643060449437438</v>
      </c>
      <c r="L34" s="31" t="n">
        <f aca="false" ca="false" dt2D="false" dtr="false" t="normal">K34/J34*100</f>
        <v>5.946771003070685</v>
      </c>
      <c r="M34" s="30" t="n">
        <f aca="false" ca="false" dt2D="false" dtr="false" t="normal">D34/COUNTA(E34:I34)*SUM(E34:I34)</f>
        <v>189.9</v>
      </c>
      <c r="N34" s="30" t="n">
        <f aca="false" ca="false" dt2D="false" dtr="false" t="normal">M34/D34</f>
        <v>63.300000000000004</v>
      </c>
      <c r="O34" s="30" t="n">
        <f aca="false" ca="false" dt2D="false" dtr="false" t="normal">ROUNDDOWN(N34, 2)</f>
        <v>63.300000000000004</v>
      </c>
      <c r="P34" s="32" t="n">
        <f aca="false" ca="false" dt2D="false" dtr="false" t="normal">O34*D34</f>
        <v>189.9</v>
      </c>
    </row>
    <row customFormat="true" hidden="false" ht="0" outlineLevel="0" r="35" s="22">
      <c r="A35" s="23" t="n">
        <v>32</v>
      </c>
      <c r="B35" s="33" t="s">
        <v>65</v>
      </c>
      <c r="C35" s="34" t="s">
        <v>21</v>
      </c>
      <c r="D35" s="35" t="s">
        <v>22</v>
      </c>
      <c r="E35" s="27" t="n">
        <v>110</v>
      </c>
      <c r="F35" s="27" t="n">
        <v>121</v>
      </c>
      <c r="G35" s="28" t="n">
        <v>90</v>
      </c>
      <c r="H35" s="29" t="n"/>
      <c r="I35" s="29" t="n"/>
      <c r="J35" s="30" t="n">
        <f aca="false" ca="false" dt2D="false" dtr="false" t="normal">AVERAGE(E35:G35)</f>
        <v>107</v>
      </c>
      <c r="K35" s="31" t="n">
        <f aca="false" ca="false" dt2D="false" dtr="false" t="normal">SQRT(SUM(IF(E35&gt;0, POWER(E35-J35, 2), 0), IF(F35&gt;0, POWER(F35-J35, 2), 0), IF(G35&gt;0, POWER(G35-J35, 2), 0), IF(H35&gt;0, POWER(H35-J35, 2), 0), IF(I35&gt;0, POWER(I35-J35, 2), 0), )/(COUNTA(E35:I35)-1))</f>
        <v>15.716233645501712</v>
      </c>
      <c r="L35" s="31" t="n">
        <f aca="false" ca="false" dt2D="false" dtr="false" t="normal">K35/J35*100</f>
        <v>14.688068827571692</v>
      </c>
      <c r="M35" s="30" t="n">
        <f aca="false" ca="false" dt2D="false" dtr="false" t="normal">D35/COUNTA(E35:I35)*SUM(E35:I35)</f>
        <v>321</v>
      </c>
      <c r="N35" s="30" t="n">
        <f aca="false" ca="false" dt2D="false" dtr="false" t="normal">M35/D35</f>
        <v>107</v>
      </c>
      <c r="O35" s="30" t="n">
        <f aca="false" ca="false" dt2D="false" dtr="false" t="normal">ROUNDDOWN(N35, 2)</f>
        <v>107</v>
      </c>
      <c r="P35" s="32" t="n">
        <f aca="false" ca="false" dt2D="false" dtr="false" t="normal">O35*D35</f>
        <v>321</v>
      </c>
    </row>
    <row customFormat="true" hidden="false" ht="0" outlineLevel="0" r="36" s="22">
      <c r="A36" s="23" t="n">
        <v>33</v>
      </c>
      <c r="B36" s="33" t="s">
        <v>66</v>
      </c>
      <c r="C36" s="34" t="s">
        <v>67</v>
      </c>
      <c r="D36" s="35" t="s">
        <v>68</v>
      </c>
      <c r="E36" s="27" t="n">
        <v>117</v>
      </c>
      <c r="F36" s="27" t="n">
        <v>128.7</v>
      </c>
      <c r="G36" s="28" t="n">
        <v>224.66</v>
      </c>
      <c r="H36" s="29" t="n"/>
      <c r="I36" s="29" t="n"/>
      <c r="J36" s="30" t="n">
        <f aca="false" ca="false" dt2D="false" dtr="false" t="normal">AVERAGE(E36:G36)</f>
        <v>156.78666666666666</v>
      </c>
      <c r="K36" s="31" t="n">
        <f aca="false" ca="false" dt2D="false" dtr="false" t="normal">SQRT(SUM(IF(E36&gt;0, POWER(E36-J36, 2), 0), IF(F36&gt;0, POWER(F36-J36, 2), 0), IF(G36&gt;0, POWER(G36-J36, 2), 0), IF(H36&gt;0, POWER(H36-J36, 2), 0), IF(I36&gt;0, POWER(I36-J36, 2), 0), )/(COUNTA(E36:I36)-1))</f>
        <v>59.07042012152388</v>
      </c>
      <c r="L36" s="31" t="n">
        <f aca="false" ca="false" dt2D="false" dtr="false" t="normal">K36/J36*100</f>
        <v>37.675665525251226</v>
      </c>
      <c r="M36" s="30" t="n">
        <f aca="false" ca="false" dt2D="false" dtr="false" t="normal">D36/COUNTA(E36:I36)*SUM(E36:I36)</f>
        <v>58795</v>
      </c>
      <c r="N36" s="30" t="n">
        <f aca="false" ca="false" dt2D="false" dtr="false" t="normal">M36/D36</f>
        <v>156.78666666666666</v>
      </c>
      <c r="O36" s="30" t="n">
        <f aca="false" ca="false" dt2D="false" dtr="false" t="normal">ROUNDDOWN(N36, 2)</f>
        <v>156.78</v>
      </c>
      <c r="P36" s="32" t="n">
        <f aca="false" ca="false" dt2D="false" dtr="false" t="normal">O36*D36</f>
        <v>58792.5</v>
      </c>
    </row>
    <row customFormat="true" hidden="false" ht="0" outlineLevel="0" r="37" s="22">
      <c r="A37" s="23" t="n">
        <v>34</v>
      </c>
      <c r="B37" s="33" t="s">
        <v>69</v>
      </c>
      <c r="C37" s="34" t="s">
        <v>21</v>
      </c>
      <c r="D37" s="35" t="s">
        <v>58</v>
      </c>
      <c r="E37" s="27" t="n">
        <v>2800</v>
      </c>
      <c r="F37" s="27" t="n">
        <v>3080</v>
      </c>
      <c r="G37" s="28" t="n">
        <v>4352</v>
      </c>
      <c r="H37" s="29" t="n"/>
      <c r="I37" s="29" t="n"/>
      <c r="J37" s="30" t="n">
        <f aca="false" ca="false" dt2D="false" dtr="false" t="normal">AVERAGE(E37:G37)</f>
        <v>3410.6666666666665</v>
      </c>
      <c r="K37" s="31" t="n">
        <f aca="false" ca="false" dt2D="false" dtr="false" t="normal">SQRT(SUM(IF(E37&gt;0, POWER(E37-J37, 2), 0), IF(F37&gt;0, POWER(F37-J37, 2), 0), IF(G37&gt;0, POWER(G37-J37, 2), 0), IF(H37&gt;0, POWER(H37-J37, 2), 0), IF(I37&gt;0, POWER(I37-J37, 2), 0), )/(COUNTA(E37:I37)-1))</f>
        <v>827.1525453828533</v>
      </c>
      <c r="L37" s="31" t="n">
        <f aca="false" ca="false" dt2D="false" dtr="false" t="normal">K37/J37*100</f>
        <v>24.25193154953636</v>
      </c>
      <c r="M37" s="30" t="n">
        <f aca="false" ca="false" dt2D="false" dtr="false" t="normal">D37/COUNTA(E37:I37)*SUM(E37:I37)</f>
        <v>13642.666666666666</v>
      </c>
      <c r="N37" s="30" t="n">
        <f aca="false" ca="false" dt2D="false" dtr="false" t="normal">M37/D37</f>
        <v>3410.6666666666665</v>
      </c>
      <c r="O37" s="30" t="n">
        <f aca="false" ca="false" dt2D="false" dtr="false" t="normal">ROUNDDOWN(N37, 2)</f>
        <v>3410.66</v>
      </c>
      <c r="P37" s="32" t="n">
        <f aca="false" ca="false" dt2D="false" dtr="false" t="normal">O37*D37</f>
        <v>13642.64</v>
      </c>
    </row>
    <row customFormat="true" hidden="false" ht="0" outlineLevel="0" r="38" s="22">
      <c r="A38" s="23" t="n">
        <v>35</v>
      </c>
      <c r="B38" s="33" t="s">
        <v>70</v>
      </c>
      <c r="C38" s="34" t="s">
        <v>21</v>
      </c>
      <c r="D38" s="35" t="s">
        <v>32</v>
      </c>
      <c r="E38" s="27" t="n">
        <v>83</v>
      </c>
      <c r="F38" s="27" t="n">
        <v>91.3</v>
      </c>
      <c r="G38" s="28" t="n">
        <v>618</v>
      </c>
      <c r="H38" s="29" t="n"/>
      <c r="I38" s="29" t="n"/>
      <c r="J38" s="30" t="n">
        <f aca="false" ca="false" dt2D="false" dtr="false" t="normal">AVERAGE(E38:G38)</f>
        <v>264.09999999999997</v>
      </c>
      <c r="K38" s="31" t="n">
        <f aca="false" ca="false" dt2D="false" dtr="false" t="normal">SQRT(SUM(IF(E38&gt;0, POWER(E38-J38, 2), 0), IF(F38&gt;0, POWER(F38-J38, 2), 0), IF(G38&gt;0, POWER(G38-J38, 2), 0), IF(H38&gt;0, POWER(H38-J38, 2), 0), IF(I38&gt;0, POWER(I38-J38, 2), 0), )/(COUNTA(E38:I38)-1))</f>
        <v>306.5144857914549</v>
      </c>
      <c r="L38" s="31" t="n">
        <f aca="false" ca="false" dt2D="false" dtr="false" t="normal">K38/J38*100</f>
        <v>116.06000976579134</v>
      </c>
      <c r="M38" s="30" t="n">
        <f aca="false" ca="false" dt2D="false" dtr="false" t="normal">D38/COUNTA(E38:I38)*SUM(E38:I38)</f>
        <v>264.09999999999997</v>
      </c>
      <c r="N38" s="30" t="n">
        <f aca="false" ca="false" dt2D="false" dtr="false" t="normal">M38/D38</f>
        <v>264.09999999999997</v>
      </c>
      <c r="O38" s="30" t="n">
        <f aca="false" ca="false" dt2D="false" dtr="false" t="normal">ROUNDDOWN(N38, 2)</f>
        <v>264.09999999999997</v>
      </c>
      <c r="P38" s="32" t="n">
        <f aca="false" ca="false" dt2D="false" dtr="false" t="normal">O38*D38</f>
        <v>264.09999999999997</v>
      </c>
    </row>
    <row customFormat="true" customHeight="true" ht="32.25" outlineLevel="0" r="39" s="37">
      <c r="A39" s="38" t="s">
        <v>71</v>
      </c>
      <c r="B39" s="39" t="s"/>
      <c r="C39" s="39" t="s"/>
      <c r="D39" s="39" t="s"/>
      <c r="E39" s="39" t="s"/>
      <c r="F39" s="39" t="s"/>
      <c r="G39" s="40" t="s"/>
      <c r="H39" s="41" t="n"/>
      <c r="I39" s="41" t="n"/>
      <c r="J39" s="41" t="n"/>
      <c r="K39" s="41" t="n"/>
      <c r="L39" s="41" t="n"/>
      <c r="M39" s="41" t="n"/>
      <c r="N39" s="41" t="n"/>
      <c r="O39" s="41" t="n"/>
      <c r="P39" s="42" t="n">
        <f aca="false" ca="false" dt2D="false" dtr="false" t="normal">SUM(P4:P38)</f>
        <v>200413.93000000002</v>
      </c>
    </row>
    <row customFormat="true" customHeight="true" hidden="false" ht="71.5546569824219" outlineLevel="0" r="40" s="37">
      <c r="A40" s="43" t="s">
        <v>72</v>
      </c>
      <c r="B40" s="43" t="s"/>
      <c r="C40" s="43" t="s"/>
      <c r="D40" s="43" t="s"/>
      <c r="E40" s="43" t="s"/>
      <c r="F40" s="43" t="s"/>
      <c r="G40" s="43" t="s"/>
      <c r="H40" s="43" t="s"/>
      <c r="I40" s="43" t="s"/>
      <c r="J40" s="43" t="s"/>
      <c r="K40" s="43" t="s"/>
      <c r="L40" s="43" t="s"/>
      <c r="M40" s="43" t="s"/>
      <c r="N40" s="43" t="s"/>
      <c r="O40" s="43" t="s"/>
      <c r="P40" s="43" t="s"/>
    </row>
    <row customFormat="true" ht="15" outlineLevel="0" r="41" s="44">
      <c r="A41" s="45" t="s">
        <v>73</v>
      </c>
      <c r="B41" s="45" t="s"/>
      <c r="C41" s="45" t="s"/>
      <c r="D41" s="45" t="s"/>
      <c r="E41" s="45" t="s"/>
      <c r="F41" s="45" t="s"/>
      <c r="G41" s="45" t="s"/>
      <c r="H41" s="45" t="s"/>
      <c r="I41" s="45" t="s"/>
      <c r="J41" s="45" t="s"/>
      <c r="K41" s="45" t="s"/>
      <c r="L41" s="45" t="s"/>
      <c r="M41" s="45" t="s"/>
      <c r="N41" s="45" t="s"/>
      <c r="O41" s="45" t="s"/>
      <c r="P41" s="45" t="s"/>
    </row>
    <row customFormat="true" ht="15" outlineLevel="0" r="42" s="44">
      <c r="A42" s="46" t="n"/>
      <c r="B42" s="46" t="n"/>
      <c r="C42" s="46" t="n"/>
      <c r="D42" s="46" t="n"/>
      <c r="E42" s="46" t="n"/>
      <c r="F42" s="47" t="n"/>
      <c r="G42" s="47" t="n"/>
      <c r="H42" s="47" t="n"/>
      <c r="I42" s="47" t="n"/>
      <c r="J42" s="47" t="n"/>
      <c r="K42" s="47" t="n"/>
      <c r="L42" s="47" t="n"/>
      <c r="M42" s="47" t="n"/>
      <c r="N42" s="47" t="n"/>
      <c r="O42" s="47" t="n"/>
      <c r="P42" s="47" t="n"/>
    </row>
    <row customFormat="true" ht="15" outlineLevel="0" r="43" s="44">
      <c r="A43" s="46" t="s">
        <v>74</v>
      </c>
      <c r="B43" s="46" t="n"/>
      <c r="C43" s="46" t="n"/>
      <c r="D43" s="46" t="n"/>
      <c r="E43" s="46" t="n"/>
      <c r="F43" s="47" t="n"/>
      <c r="G43" s="47" t="n"/>
      <c r="H43" s="47" t="n"/>
      <c r="I43" s="47" t="n"/>
      <c r="J43" s="47" t="n"/>
      <c r="K43" s="47" t="n"/>
      <c r="L43" s="47" t="n"/>
      <c r="M43" s="47" t="n"/>
      <c r="N43" s="47" t="n"/>
      <c r="O43" s="47" t="n"/>
      <c r="P43" s="47" t="n"/>
    </row>
    <row customFormat="true" customHeight="true" ht="17.25" outlineLevel="0" r="44" s="37">
      <c r="A44" s="48" t="s">
        <v>75</v>
      </c>
      <c r="B44" s="48" t="n"/>
      <c r="C44" s="48" t="n"/>
      <c r="D44" s="48" t="n"/>
      <c r="E44" s="48" t="n"/>
      <c r="F44" s="48" t="n"/>
      <c r="G44" s="48" t="n"/>
      <c r="H44" s="48" t="n"/>
      <c r="I44" s="48" t="n"/>
      <c r="J44" s="48" t="n"/>
      <c r="K44" s="48" t="n"/>
      <c r="L44" s="48" t="n"/>
      <c r="M44" s="48" t="n"/>
      <c r="N44" s="49" t="n"/>
      <c r="O44" s="49" t="n"/>
      <c r="P44" s="49" t="n"/>
    </row>
    <row customFormat="true" customHeight="true" hidden="true" ht="15" outlineLevel="0" r="45" s="37">
      <c r="F45" s="48" t="n"/>
      <c r="G45" s="48" t="n"/>
      <c r="H45" s="48" t="n"/>
      <c r="I45" s="48" t="n"/>
      <c r="J45" s="48" t="n"/>
      <c r="K45" s="48" t="n"/>
      <c r="L45" s="48" t="n"/>
      <c r="M45" s="48" t="n"/>
      <c r="N45" s="49" t="n"/>
      <c r="O45" s="49" t="n"/>
      <c r="P45" s="49" t="n"/>
    </row>
    <row customFormat="true" ht="15" outlineLevel="0" r="46" s="37">
      <c r="A46" s="48" t="s">
        <v>76</v>
      </c>
      <c r="B46" s="48" t="s"/>
      <c r="C46" s="48" t="s"/>
      <c r="D46" s="48" t="s"/>
      <c r="E46" s="48" t="s"/>
      <c r="F46" s="48" t="s"/>
      <c r="G46" s="48" t="s"/>
      <c r="H46" s="48" t="s"/>
      <c r="I46" s="48" t="s"/>
      <c r="J46" s="48" t="s"/>
      <c r="K46" s="48" t="s"/>
      <c r="L46" s="48" t="s"/>
      <c r="M46" s="48" t="s"/>
      <c r="N46" s="48" t="s"/>
      <c r="O46" s="48" t="s"/>
      <c r="P46" s="48" t="s"/>
    </row>
    <row customFormat="true" ht="15" outlineLevel="0" r="47" s="37"/>
    <row customFormat="true" ht="15" outlineLevel="0" r="48" s="37">
      <c r="A48" s="48" t="s">
        <v>77</v>
      </c>
      <c r="B48" s="48" t="s"/>
      <c r="C48" s="48" t="s"/>
      <c r="D48" s="48" t="s"/>
      <c r="E48" s="48" t="s"/>
      <c r="F48" s="48" t="s"/>
      <c r="G48" s="48" t="s"/>
      <c r="H48" s="48" t="s"/>
      <c r="I48" s="48" t="n"/>
      <c r="J48" s="48" t="n"/>
      <c r="K48" s="48" t="n"/>
      <c r="L48" s="48" t="n"/>
      <c r="M48" s="48" t="n"/>
      <c r="N48" s="49" t="n"/>
      <c r="O48" s="49" t="n"/>
      <c r="P48" s="49" t="n"/>
    </row>
    <row customFormat="true" ht="15" outlineLevel="0" r="49" s="37"/>
    <row customFormat="true" ht="15" outlineLevel="0" r="50" s="0"/>
  </sheetData>
  <mergeCells count="13">
    <mergeCell ref="E2:I2"/>
    <mergeCell ref="A1:P1"/>
    <mergeCell ref="A2:A3"/>
    <mergeCell ref="B2:B3"/>
    <mergeCell ref="C2:C3"/>
    <mergeCell ref="D2:D3"/>
    <mergeCell ref="J2:L2"/>
    <mergeCell ref="M2:P2"/>
    <mergeCell ref="A39:G39"/>
    <mergeCell ref="A40:P40"/>
    <mergeCell ref="A41:P41"/>
    <mergeCell ref="A48:H48"/>
    <mergeCell ref="A46:P46"/>
  </mergeCells>
  <pageMargins bottom="0.748031497001648" footer="0.31496062874794" header="0.31496062874794" left="0.708661377429962" right="0.708661377429962" top="0.748031497001648"/>
  <pageSetup fitToHeight="1" fitToWidth="1" orientation="landscape" paperHeight="297mm" paperSize="9" paperWidth="210mm" scale="100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8.91768322854334" defaultRowHeight="15" zeroHeight="false"/>
  <sheetData/>
  <pageMargins bottom="0.75" footer="0.300000011920929" header="0.300000011920929" left="0.700000047683716" right="0.700000047683716" top="0.75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8.91768322854334" defaultRowHeight="15" zeroHeight="false"/>
  <sheetData/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2026-09-23T17:39:40Z</dcterms:modified>
</cp:coreProperties>
</file>