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0F9C0519-C8EF-4EFB-84C3-18C0ACA78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Лист1!$A$1:$R$17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" l="1"/>
  <c r="Q6" i="1" s="1"/>
  <c r="R6" i="1" s="1"/>
  <c r="N6" i="1"/>
  <c r="M6" i="1"/>
  <c r="J6" i="1"/>
  <c r="K6" i="1" s="1"/>
  <c r="P5" i="1"/>
  <c r="Q5" i="1" s="1"/>
  <c r="R5" i="1" s="1"/>
  <c r="N5" i="1"/>
  <c r="M5" i="1"/>
  <c r="J5" i="1"/>
  <c r="K5" i="1" s="1"/>
  <c r="O6" i="1" l="1"/>
  <c r="O5" i="1"/>
  <c r="R7" i="1"/>
</calcChain>
</file>

<file path=xl/sharedStrings.xml><?xml version="1.0" encoding="utf-8"?>
<sst xmlns="http://schemas.openxmlformats.org/spreadsheetml/2006/main" count="40" uniqueCount="37">
  <si>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</si>
  <si>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</si>
  <si>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</si>
  <si>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</si>
  <si>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</si>
  <si>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</si>
  <si>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</si>
  <si>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</si>
  <si>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</si>
  <si>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</si>
  <si>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</si>
  <si>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</si>
  <si>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</si>
  <si>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</si>
  <si>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</si>
  <si>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</si>
  <si>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</si>
  <si>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</si>
  <si>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</si>
  <si>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</si>
  <si>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</si>
  <si>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</si>
  <si>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</si>
  <si>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</si>
  <si>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</si>
  <si>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</si>
  <si>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</si>
  <si>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</si>
  <si>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</si>
  <si>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</si>
  <si>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</si>
  <si>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</si>
  <si>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 xml:space="preserve">Степлер </t>
  </si>
  <si>
    <t>32.50.13.190</t>
  </si>
  <si>
    <t>1</t>
  </si>
  <si>
    <t>Вкладыш из ортопедического цемента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</si>
  <si>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214267,00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</si>
</sst>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6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9" sqref="A9:O9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8" s="6" customFormat="1" ht="41.25" customHeight="1">
      <c r="A3" s="46" t="s">
        <v>6</v>
      </c>
      <c r="B3" s="46"/>
      <c r="C3" s="29"/>
      <c r="D3" s="46" t="s">
        <v>26</v>
      </c>
      <c r="E3" s="46" t="s">
        <v>10</v>
      </c>
      <c r="F3" s="46" t="s">
        <v>11</v>
      </c>
      <c r="G3" s="39" t="s">
        <v>20</v>
      </c>
      <c r="H3" s="39"/>
      <c r="I3" s="39"/>
      <c r="J3" s="39" t="s">
        <v>21</v>
      </c>
      <c r="K3" s="39" t="s">
        <v>22</v>
      </c>
      <c r="L3" s="54" t="s">
        <v>9</v>
      </c>
      <c r="M3" s="39" t="s">
        <v>23</v>
      </c>
      <c r="N3" s="39" t="s">
        <v>12</v>
      </c>
      <c r="O3" s="47" t="s">
        <v>13</v>
      </c>
      <c r="P3" s="47" t="s">
        <v>8</v>
      </c>
      <c r="Q3" s="47" t="s">
        <v>19</v>
      </c>
      <c r="R3" s="49" t="s">
        <v>14</v>
      </c>
    </row>
    <row r="4" spans="1:18" s="6" customFormat="1" ht="15">
      <c r="A4" s="46"/>
      <c r="B4" s="46"/>
      <c r="C4" s="29"/>
      <c r="D4" s="46"/>
      <c r="E4" s="46"/>
      <c r="F4" s="46"/>
      <c r="G4" s="8" t="s">
        <v>28</v>
      </c>
      <c r="H4" s="8" t="s">
        <v>29</v>
      </c>
      <c r="I4" s="8" t="s">
        <v>30</v>
      </c>
      <c r="J4" s="40"/>
      <c r="K4" s="40"/>
      <c r="L4" s="55"/>
      <c r="M4" s="40" t="s">
        <v>15</v>
      </c>
      <c r="N4" s="40" t="s">
        <v>16</v>
      </c>
      <c r="O4" s="48" t="s">
        <v>17</v>
      </c>
      <c r="P4" s="48" t="s">
        <v>8</v>
      </c>
      <c r="Q4" s="47"/>
      <c r="R4" s="50"/>
    </row>
    <row r="5" spans="1:18" s="24" customFormat="1" ht="25.5">
      <c r="A5" s="26">
        <v>1</v>
      </c>
      <c r="B5" s="27"/>
      <c r="C5" s="29" t="s">
        <v>33</v>
      </c>
      <c r="D5" s="32" t="s">
        <v>35</v>
      </c>
      <c r="E5" s="21" t="s">
        <v>31</v>
      </c>
      <c r="F5" s="21">
        <v>1</v>
      </c>
      <c r="G5" s="22">
        <v>213600</v>
      </c>
      <c r="H5" s="22">
        <v>214250</v>
      </c>
      <c r="I5" s="22">
        <v>214980</v>
      </c>
      <c r="J5" s="13">
        <f t="shared" ref="J5" si="0">MIN(G5:I5)</f>
        <v>213600</v>
      </c>
      <c r="K5" s="13">
        <f t="shared" ref="K5" si="1">J5*(1+L5)</f>
        <v>213600</v>
      </c>
      <c r="L5" s="23">
        <v>0</v>
      </c>
      <c r="M5" s="25">
        <f t="shared" ref="M5" si="2">AVERAGE(G5:I5)*(1+L5)</f>
        <v>214276.66666666666</v>
      </c>
      <c r="N5" s="25">
        <f t="shared" ref="N5" si="3">STDEV(G5:I5)</f>
        <v>690.38636525740674</v>
      </c>
      <c r="O5" s="9">
        <f t="shared" ref="O5" si="4">N5/M5</f>
        <v>3.221939075295522E-3</v>
      </c>
      <c r="P5" s="10">
        <f t="shared" ref="P5" si="5">MIN(G5,H5,I5)</f>
        <v>213600</v>
      </c>
      <c r="Q5" s="22">
        <f>P5</f>
        <v>213600</v>
      </c>
      <c r="R5" s="22">
        <f>Q5*F5</f>
        <v>213600</v>
      </c>
    </row>
    <row r="6" spans="1:18" s="24" customFormat="1" ht="15">
      <c r="A6" s="35">
        <v>4</v>
      </c>
      <c r="B6" s="34"/>
      <c r="C6" s="36" t="s">
        <v>33</v>
      </c>
      <c r="D6" s="32" t="s">
        <v>32</v>
      </c>
      <c r="E6" s="21" t="s">
        <v>31</v>
      </c>
      <c r="F6" s="28" t="s">
        <v>34</v>
      </c>
      <c r="G6" s="22">
        <v>667</v>
      </c>
      <c r="H6" s="22">
        <v>710</v>
      </c>
      <c r="I6" s="22">
        <v>720</v>
      </c>
      <c r="J6" s="13">
        <f t="shared" ref="J6" si="6">MIN(G6:I6)</f>
        <v>667</v>
      </c>
      <c r="K6" s="13">
        <f t="shared" ref="K6" si="7">J6*(1+L6)</f>
        <v>667</v>
      </c>
      <c r="L6" s="23">
        <v>0</v>
      </c>
      <c r="M6" s="33">
        <f t="shared" ref="M6" si="8">AVERAGE(G6:I6)*(1+L6)</f>
        <v>699</v>
      </c>
      <c r="N6" s="33">
        <f t="shared" ref="N6" si="9">STDEV(G6:I6)</f>
        <v>28.160255680657446</v>
      </c>
      <c r="O6" s="9">
        <f t="shared" ref="O6" si="10">N6/M6</f>
        <v>4.0286488813529968E-2</v>
      </c>
      <c r="P6" s="10">
        <f t="shared" ref="P6" si="11">MIN(G6,H6,I6)</f>
        <v>667</v>
      </c>
      <c r="Q6" s="22">
        <f t="shared" ref="Q6" si="12">P6</f>
        <v>667</v>
      </c>
      <c r="R6" s="22">
        <f t="shared" ref="R6" si="13">Q6*F6</f>
        <v>667</v>
      </c>
    </row>
    <row r="7" spans="1:18" s="6" customFormat="1" ht="15">
      <c r="A7" s="14"/>
      <c r="B7" s="14"/>
      <c r="C7" s="14"/>
      <c r="D7" s="14"/>
      <c r="E7" s="14"/>
      <c r="F7" s="15" t="s">
        <v>18</v>
      </c>
      <c r="G7" s="18"/>
      <c r="H7" s="18"/>
      <c r="I7" s="18"/>
      <c r="J7" s="19"/>
      <c r="K7" s="19"/>
      <c r="L7" s="17"/>
      <c r="M7" s="16"/>
      <c r="N7" s="51" t="s">
        <v>24</v>
      </c>
      <c r="O7" s="51"/>
      <c r="P7" s="51"/>
      <c r="Q7" s="51"/>
      <c r="R7" s="20">
        <f>SUM(R5:R6)</f>
        <v>214267</v>
      </c>
    </row>
    <row r="8" spans="1:18" ht="37.5" customHeight="1">
      <c r="A8" s="41" t="s">
        <v>36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11"/>
      <c r="Q8" s="11"/>
      <c r="R8" s="12"/>
    </row>
    <row r="9" spans="1:18" ht="82.5" customHeight="1">
      <c r="A9" s="38" t="s">
        <v>25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11"/>
      <c r="Q9" s="11"/>
    </row>
    <row r="10" spans="1:18" ht="48" customHeight="1">
      <c r="A10" s="42" t="s">
        <v>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8" ht="31.5">
      <c r="D11" s="1" t="s">
        <v>2</v>
      </c>
      <c r="E11" s="4" t="s">
        <v>1</v>
      </c>
      <c r="F11" s="37" t="s">
        <v>3</v>
      </c>
      <c r="G11" s="37"/>
    </row>
    <row r="12" spans="1:18">
      <c r="E12" s="4" t="s">
        <v>4</v>
      </c>
      <c r="F12" s="37" t="s">
        <v>5</v>
      </c>
      <c r="G12" s="37"/>
    </row>
    <row r="13" spans="1:18">
      <c r="J13" s="1"/>
      <c r="K13" s="1"/>
      <c r="L13" s="1"/>
      <c r="M13" s="1"/>
    </row>
    <row r="15" spans="1:18">
      <c r="A15" s="45"/>
      <c r="B15" s="45"/>
      <c r="C15" s="31"/>
      <c r="D15" s="43"/>
      <c r="E15" s="43"/>
      <c r="F15" s="43"/>
    </row>
    <row r="16" spans="1:18">
      <c r="A16" s="2"/>
      <c r="B16" s="2"/>
      <c r="C16" s="2"/>
      <c r="D16" s="2"/>
      <c r="E16" s="5"/>
    </row>
    <row r="17" spans="1:15">
      <c r="A17" s="37"/>
      <c r="B17" s="37"/>
      <c r="C17" s="30"/>
      <c r="D17" s="44"/>
      <c r="E17" s="44"/>
      <c r="F17" s="44"/>
      <c r="G17" s="44"/>
    </row>
    <row r="18" spans="1:1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7:Q7"/>
    <mergeCell ref="F12:G12"/>
    <mergeCell ref="A17:B17"/>
    <mergeCell ref="A9:O9"/>
    <mergeCell ref="M3:M4"/>
    <mergeCell ref="N3:N4"/>
    <mergeCell ref="A18:O18"/>
    <mergeCell ref="A8:O8"/>
    <mergeCell ref="A10:O10"/>
    <mergeCell ref="D15:F15"/>
    <mergeCell ref="D17:G17"/>
    <mergeCell ref="F11:G11"/>
    <mergeCell ref="A15:B15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2026-08-11T05:36:26Z</dcterms:modified>
</cp:coreProperties>
</file>