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pushkarevip\Desktop\ТО и ремонт кондиционеров 109 каб\"/>
    </mc:Choice>
  </mc:AlternateContent>
  <bookViews>
    <workbookView xWindow="0" yWindow="60" windowWidth="19320" windowHeight="12375"/>
  </bookViews>
  <sheets>
    <sheet name="Лист1" sheetId="3" r:id="rId1"/>
  </sheets>
  <calcPr calcId="152511"/>
</workbook>
</file>

<file path=xl/calcChain.xml><?xml version="1.0" encoding="utf-8"?>
<calcChain xmlns="http://schemas.openxmlformats.org/spreadsheetml/2006/main">
  <c r="L5" i="3" l="1"/>
  <c r="M5" i="3" s="1"/>
  <c r="N5" i="3" s="1"/>
  <c r="O5" i="3"/>
  <c r="P5" i="3" s="1"/>
  <c r="Q5" i="3" s="1"/>
  <c r="O4" i="3" l="1"/>
  <c r="P4" i="3" s="1"/>
  <c r="Q4" i="3" s="1"/>
  <c r="L4" i="3"/>
  <c r="M4" i="3" s="1"/>
  <c r="N4" i="3" s="1"/>
  <c r="Q6" i="3" l="1"/>
  <c r="G7" i="3" s="1"/>
</calcChain>
</file>

<file path=xl/sharedStrings.xml><?xml version="1.0" encoding="utf-8"?>
<sst xmlns="http://schemas.openxmlformats.org/spreadsheetml/2006/main" count="29" uniqueCount="25">
  <si>
    <t>№</t>
  </si>
  <si>
    <t>Кол-во</t>
  </si>
  <si>
    <t>Среднее квадратичное отклонение</t>
  </si>
  <si>
    <t>Цена за единицу изм. (руб.)</t>
  </si>
  <si>
    <t>Данные реестра контрактов (руб./ед.изм.)</t>
  </si>
  <si>
    <t xml:space="preserve">Номер сведений о контракте №___ от </t>
  </si>
  <si>
    <t>Данные статистики</t>
  </si>
  <si>
    <t xml:space="preserve">Обоснование начальной (максимальной) цены контракта (Н(М)ЦК)
</t>
  </si>
  <si>
    <t>Оценка однородности совокупности значений выявленных цен, используемых в расчете Н(М)ЦК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</si>
  <si>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</si>
  <si>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</si>
  <si>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ИТОГО:</t>
  </si>
  <si>
    <t>Н(М)ЦК,  определяемая методом сопоставимых рыночных цен (анализа рынка)</t>
  </si>
  <si>
    <t>Н(М)ЦК с учетом округления цены за единицу (руб.)</t>
  </si>
  <si>
    <r>
      <t xml:space="preserve">коэффициент вариации цен V (%)
</t>
    </r>
    <r>
      <rPr>
        <i/>
        <sz val="10"/>
        <color indexed="8"/>
        <rFont val="Times New Roman"/>
        <family val="1"/>
        <charset val="204"/>
      </rPr>
      <t>(не должен превышать 33%)</t>
    </r>
  </si>
  <si>
    <t>Ед. изм.</t>
  </si>
  <si>
    <t>Ценовая информация стоимости объекта закупки, 
(руб) за ед.изм.</t>
  </si>
  <si>
    <t>В результате проведенного расчета Н(М)ЦК составила:</t>
  </si>
  <si>
    <t>Наименование Предмета контракта</t>
  </si>
  <si>
    <t>Усл.ед.</t>
  </si>
  <si>
    <t>Источник №1 от 21.07.2026 № 7079</t>
  </si>
  <si>
    <t>Источник №3 от 21.07.2026 № 7080</t>
  </si>
  <si>
    <t>(Пятьдесят одна тысяча шестьсот шестьдесят шесть) рублей 67 копеек.</t>
  </si>
  <si>
    <t>Источник №2 от 28.07.2026 № 7299</t>
  </si>
  <si>
    <t>Обслуживание и ремонт систем кондиционирования (Челябинская область)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</si>
</sst>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;[Red]0"/>
  </numFmts>
  <fonts count="11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center"/>
    </xf>
    <xf numFmtId="0" fontId="7" fillId="0" borderId="0" xfId="0" applyFont="1" applyBorder="1" applyAlignment="1">
      <alignment horizontal="justify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4" fontId="6" fillId="0" borderId="0" xfId="0" applyNumberFormat="1" applyFont="1" applyBorder="1" applyAlignment="1">
      <alignment horizontal="center" vertical="center"/>
    </xf>
    <xf numFmtId="3" fontId="6" fillId="0" borderId="0" xfId="0" applyNumberFormat="1" applyFont="1" applyBorder="1" applyAlignment="1">
      <alignment vertical="center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9" xfId="0" applyFont="1" applyBorder="1" applyAlignment="1">
      <alignment vertical="center"/>
    </xf>
    <xf numFmtId="4" fontId="1" fillId="0" borderId="2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165" fontId="2" fillId="0" borderId="2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126723</xdr:colOff>
      <xdr:row>2</xdr:row>
      <xdr:rowOff>911080</xdr:rowOff>
    </xdr:from>
    <xdr:to>
      <xdr:col>13</xdr:col>
      <xdr:colOff>977347</xdr:colOff>
      <xdr:row>2</xdr:row>
      <xdr:rowOff>1263505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37173" y="2425555"/>
          <a:ext cx="85062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2485</xdr:colOff>
      <xdr:row>2</xdr:row>
      <xdr:rowOff>592620</xdr:rowOff>
    </xdr:from>
    <xdr:to>
      <xdr:col>13</xdr:col>
      <xdr:colOff>8283</xdr:colOff>
      <xdr:row>2</xdr:row>
      <xdr:rowOff>1030770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184210" y="2107095"/>
          <a:ext cx="1234523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10767</xdr:colOff>
      <xdr:row>2</xdr:row>
      <xdr:rowOff>1699592</xdr:rowOff>
    </xdr:from>
    <xdr:to>
      <xdr:col>14</xdr:col>
      <xdr:colOff>1496667</xdr:colOff>
      <xdr:row>2</xdr:row>
      <xdr:rowOff>2061542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11817" y="3214067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2</xdr:row>
      <xdr:rowOff>1400175</xdr:rowOff>
    </xdr:from>
    <xdr:to>
      <xdr:col>14</xdr:col>
      <xdr:colOff>419100</xdr:colOff>
      <xdr:row>2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667750" y="29146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10767</xdr:colOff>
      <xdr:row>3</xdr:row>
      <xdr:rowOff>1699592</xdr:rowOff>
    </xdr:from>
    <xdr:to>
      <xdr:col>14</xdr:col>
      <xdr:colOff>1496667</xdr:colOff>
      <xdr:row>3</xdr:row>
      <xdr:rowOff>2061542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821517" y="2547317"/>
          <a:ext cx="600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workbookViewId="0">
      <selection activeCell="B4" sqref="B4"/>
    </sheetView>
  </sheetViews>
  <sheetFormatPr defaultRowHeight="15" x14ac:dyDescent="0.25"/>
  <cols>
    <col min="1" max="1" width="5" customWidth="1"/>
    <col min="2" max="2" width="21.5703125" customWidth="1"/>
    <col min="5" max="5" width="10.28515625" bestFit="1" customWidth="1"/>
    <col min="6" max="6" width="10.85546875" customWidth="1"/>
    <col min="7" max="7" width="11.85546875" customWidth="1"/>
    <col min="8" max="11" width="0" hidden="1" customWidth="1"/>
    <col min="12" max="12" width="11.28515625" customWidth="1"/>
    <col min="13" max="13" width="12.7109375" customWidth="1"/>
    <col min="14" max="14" width="12" customWidth="1"/>
    <col min="15" max="15" width="23.7109375" bestFit="1" customWidth="1"/>
    <col min="16" max="16" width="10.28515625" customWidth="1"/>
    <col min="17" max="17" width="12.5703125" customWidth="1"/>
  </cols>
  <sheetData>
    <row r="1" spans="1:17" ht="23.25" customHeight="1" x14ac:dyDescent="0.25">
      <c r="A1" s="31" t="s">
        <v>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46.5" customHeight="1" x14ac:dyDescent="0.25">
      <c r="A2" s="32" t="s">
        <v>0</v>
      </c>
      <c r="B2" s="32" t="s">
        <v>18</v>
      </c>
      <c r="C2" s="33" t="s">
        <v>15</v>
      </c>
      <c r="D2" s="33" t="s">
        <v>1</v>
      </c>
      <c r="E2" s="35" t="s">
        <v>16</v>
      </c>
      <c r="F2" s="36"/>
      <c r="G2" s="37"/>
      <c r="H2" s="35" t="s">
        <v>4</v>
      </c>
      <c r="I2" s="36"/>
      <c r="J2" s="36"/>
      <c r="K2" s="38" t="s">
        <v>6</v>
      </c>
      <c r="L2" s="40" t="s">
        <v>8</v>
      </c>
      <c r="M2" s="40"/>
      <c r="N2" s="40"/>
      <c r="O2" s="41" t="s">
        <v>12</v>
      </c>
      <c r="P2" s="41"/>
      <c r="Q2" s="41"/>
    </row>
    <row r="3" spans="1:17" ht="116.25" customHeight="1" x14ac:dyDescent="0.25">
      <c r="A3" s="33"/>
      <c r="B3" s="33"/>
      <c r="C3" s="34"/>
      <c r="D3" s="34"/>
      <c r="E3" s="15" t="s">
        <v>20</v>
      </c>
      <c r="F3" s="15" t="s">
        <v>23</v>
      </c>
      <c r="G3" s="15" t="s">
        <v>21</v>
      </c>
      <c r="H3" s="1" t="s">
        <v>5</v>
      </c>
      <c r="I3" s="1" t="s">
        <v>5</v>
      </c>
      <c r="J3" s="1" t="s">
        <v>5</v>
      </c>
      <c r="K3" s="39"/>
      <c r="L3" s="1" t="s">
        <v>10</v>
      </c>
      <c r="M3" s="1" t="s">
        <v>2</v>
      </c>
      <c r="N3" s="17" t="s">
        <v>14</v>
      </c>
      <c r="O3" s="18" t="s">
        <v>9</v>
      </c>
      <c r="P3" s="19" t="s">
        <v>3</v>
      </c>
      <c r="Q3" s="19" t="s">
        <v>13</v>
      </c>
    </row>
    <row r="4" spans="1:17" ht="51.75" x14ac:dyDescent="0.25">
      <c r="A4" s="16">
        <v>1</v>
      </c>
      <c r="B4" s="21" t="s">
        <v>24</v>
      </c>
      <c r="C4" s="11" t="s">
        <v>19</v>
      </c>
      <c r="D4" s="22">
        <v>2</v>
      </c>
      <c r="E4" s="23">
        <v>17000</v>
      </c>
      <c r="F4" s="23">
        <v>16500</v>
      </c>
      <c r="G4" s="23">
        <v>18000</v>
      </c>
      <c r="H4" s="24"/>
      <c r="I4" s="24"/>
      <c r="J4" s="24"/>
      <c r="K4" s="24"/>
      <c r="L4" s="25">
        <f>AVERAGE(E4:G4)</f>
        <v>17166.666666666668</v>
      </c>
      <c r="M4" s="26">
        <f t="shared" ref="M4" si="0">SQRT(((SUM((POWER(E4-L4,2)),(POWER(F4-L4,2)),(POWER(G4-L4,2)))/(COLUMNS(E4:G4)-1))))</f>
        <v>763.76261582597328</v>
      </c>
      <c r="N4" s="26">
        <f t="shared" ref="N4" si="1">M4/L4*100</f>
        <v>4.44910261646198</v>
      </c>
      <c r="O4" s="14">
        <f>(D4/(COLUMNS(E4:G4)))*(SUM(E4:G4))</f>
        <v>34333.333333333328</v>
      </c>
      <c r="P4" s="14">
        <f t="shared" ref="P4" si="2">O4/D4</f>
        <v>17166.666666666664</v>
      </c>
      <c r="Q4" s="14">
        <f>ROUND(P4,2)*D4</f>
        <v>34333.339999999997</v>
      </c>
    </row>
    <row r="5" spans="1:17" ht="51.75" x14ac:dyDescent="0.25">
      <c r="A5" s="16">
        <v>2</v>
      </c>
      <c r="B5" s="21" t="s">
        <v>24</v>
      </c>
      <c r="C5" s="11" t="s">
        <v>19</v>
      </c>
      <c r="D5" s="22">
        <v>1</v>
      </c>
      <c r="E5" s="23">
        <v>17000</v>
      </c>
      <c r="F5" s="23">
        <v>17000</v>
      </c>
      <c r="G5" s="23">
        <v>18000</v>
      </c>
      <c r="H5" s="24"/>
      <c r="I5" s="24"/>
      <c r="J5" s="24"/>
      <c r="K5" s="24"/>
      <c r="L5" s="25">
        <f>AVERAGE(E5:G5)</f>
        <v>17333.333333333332</v>
      </c>
      <c r="M5" s="26">
        <f t="shared" ref="M5" si="3">SQRT(((SUM((POWER(E5-L5,2)),(POWER(F5-L5,2)),(POWER(G5-L5,2)))/(COLUMNS(E5:G5)-1))))</f>
        <v>577.35026918962581</v>
      </c>
      <c r="N5" s="26">
        <f t="shared" ref="N5" si="4">M5/L5*100</f>
        <v>3.3308669376324569</v>
      </c>
      <c r="O5" s="14">
        <f>(D5/(COLUMNS(E5:G5)))*(SUM(E5:G5))</f>
        <v>17333.333333333332</v>
      </c>
      <c r="P5" s="14">
        <f t="shared" ref="P5" si="5">O5/D5</f>
        <v>17333.333333333332</v>
      </c>
      <c r="Q5" s="14">
        <f>ROUND(P5,2)*D5</f>
        <v>17333.330000000002</v>
      </c>
    </row>
    <row r="6" spans="1:17" x14ac:dyDescent="0.25">
      <c r="A6" s="9"/>
      <c r="B6" s="3"/>
      <c r="C6" s="4"/>
      <c r="D6" s="10"/>
      <c r="E6" s="27"/>
      <c r="F6" s="27"/>
      <c r="G6" s="27"/>
      <c r="H6" s="27"/>
      <c r="I6" s="27"/>
      <c r="J6" s="27"/>
      <c r="K6" s="27"/>
      <c r="L6" s="27"/>
      <c r="M6" s="28"/>
      <c r="N6" s="28"/>
      <c r="O6" s="29" t="s">
        <v>11</v>
      </c>
      <c r="P6" s="29"/>
      <c r="Q6" s="20">
        <f>SUM(Q4:Q5)</f>
        <v>51666.67</v>
      </c>
    </row>
    <row r="7" spans="1:17" ht="15.75" x14ac:dyDescent="0.25">
      <c r="A7" s="30" t="s">
        <v>17</v>
      </c>
      <c r="B7" s="30"/>
      <c r="C7" s="30"/>
      <c r="D7" s="30"/>
      <c r="E7" s="30"/>
      <c r="F7" s="30"/>
      <c r="G7" s="7">
        <f>Q6</f>
        <v>51666.67</v>
      </c>
      <c r="H7" s="12"/>
      <c r="I7" s="12"/>
      <c r="J7" s="12"/>
      <c r="K7" s="6"/>
      <c r="L7" s="5" t="s">
        <v>22</v>
      </c>
      <c r="M7" s="2"/>
      <c r="N7" s="5"/>
      <c r="O7" s="13"/>
      <c r="P7" s="13"/>
      <c r="Q7" s="8"/>
    </row>
  </sheetData>
  <mergeCells count="12">
    <mergeCell ref="O6:P6"/>
    <mergeCell ref="A7:F7"/>
    <mergeCell ref="A1:Q1"/>
    <mergeCell ref="A2:A3"/>
    <mergeCell ref="B2:B3"/>
    <mergeCell ref="C2:C3"/>
    <mergeCell ref="D2:D3"/>
    <mergeCell ref="E2:G2"/>
    <mergeCell ref="H2:J2"/>
    <mergeCell ref="K2:K3"/>
    <mergeCell ref="L2:N2"/>
    <mergeCell ref="O2:Q2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"Бенц Константин Владимирович" &lt;bents@fsfk.local&gt;;"Бенц Константин Владимирович" &lt;constantin_bents@ufk69.ru&gt;</dc:creator>
  <cp:lastModifiedBy>Пушкарёв Иван Павлович</cp:lastModifiedBy>
  <cp:lastPrinted>2019-01-28T09:27:31Z</cp:lastPrinted>
  <dcterms:created xsi:type="dcterms:W3CDTF">2014-01-15T18:15:09Z</dcterms:created>
  <dcterms:modified xsi:type="dcterms:W3CDTF">2026-08-05T06:41:30Z</dcterms:modified>
</cp:coreProperties>
</file>