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yasovaDD\Desktop\Страхование лифтов на 2027 год\"/>
    </mc:Choice>
  </mc:AlternateContent>
  <bookViews>
    <workbookView xWindow="0" yWindow="60" windowWidth="16380" windowHeight="8130" tabRatio="500"/>
  </bookViews>
  <sheets>
    <sheet name="хоз" sheetId="21" r:id="rId1"/>
  </sheets>
  <definedNames>
    <definedName name="_xlnm.Print_Titles" localSheetId="0">хоз!$8:$12</definedName>
    <definedName name="_xlnm.Print_Area" localSheetId="0">хоз!$A$1:$M$15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3" i="21" l="1"/>
  <c r="M14" i="21" l="1"/>
  <c r="J13" i="21" l="1"/>
  <c r="I13" i="21" s="1"/>
  <c r="L13" i="21" l="1"/>
  <c r="L14" i="21" s="1"/>
  <c r="F15" i="21" l="1"/>
  <c r="G15" i="21" s="1"/>
</calcChain>
</file>

<file path=xl/sharedStrings.xml><?xml version="1.0" encoding="utf-8"?>
<sst xmlns="http://schemas.openxmlformats.org/spreadsheetml/2006/main" count="29" uniqueCount="27">
  <si>
    <t>Кол-во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</si>
  <si>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 (НМЦК(ЦК)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</si>
  <si>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</si>
  <si>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</si>
  <si>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Единица измерений</t>
  </si>
  <si>
    <t>Расчет НМЦК(ЦК)</t>
  </si>
  <si>
    <t>Ценовые значения анализа рынка</t>
  </si>
  <si>
    <t>Коэфф. вариации (v)</t>
  </si>
  <si>
    <t>Итоговое значение НМЦК (ЦК) (руб.)</t>
  </si>
  <si>
    <t>Цена за ед.(руб.)</t>
  </si>
  <si>
    <t>№ 
п/п</t>
  </si>
  <si>
    <t>Ср. рыночная цена за единицу, руб.</t>
  </si>
  <si>
    <t xml:space="preserve">Дата подготовки обоснования НМЦК(ЦК) </t>
  </si>
  <si>
    <t xml:space="preserve">Предмет контракта </t>
  </si>
  <si>
    <t>Используемый метод определения НМЦК(ЦК)</t>
  </si>
  <si>
    <t xml:space="preserve"> метод сопоставимых рыночных цен (анализа рынка)</t>
  </si>
  <si>
    <t>Реквизиты запросов ценовой информации (в т.ч. в ЕИС)</t>
  </si>
  <si>
    <t>Всего 
НМЦК (ЦК) с учетом ЛБО (руб.)</t>
  </si>
  <si>
    <t xml:space="preserve">С учетом выделенных лимитов начальная (максимальная) цена составит </t>
  </si>
  <si>
    <t>НДС (руб.)</t>
  </si>
  <si>
    <t>усл.ед.</t>
  </si>
  <si>
    <t>Страхование опасных объектов (лифты в количество 4 единиц)</t>
  </si>
  <si>
    <t xml:space="preserve"> Страхование опасных объектов (Республика Башкортостан)</t>
  </si>
  <si>
    <t>Источник №1 (вх. № 7970 от 20.08.2026)</t>
  </si>
  <si>
    <t>Источник №2 (вх. №7971 от 20.08.2026)</t>
  </si>
  <si>
    <t>Источник №3 (Государственный контракт № 36  от 26.05.2026)</t>
  </si>
  <si>
    <t>исх. письмо от 17.08.2026 № 57-32-34/4950, запрос цен на ЕИС от 17.08.2026 № 0862100005126000610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</si>
</sst>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_)"/>
  </numFmts>
  <fonts count="1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Courier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7" fillId="0" borderId="0"/>
    <xf numFmtId="0" fontId="8" fillId="0" borderId="0"/>
    <xf numFmtId="165" fontId="9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2" fontId="0" fillId="0" borderId="0" xfId="0" applyNumberFormat="1"/>
    <xf numFmtId="0" fontId="0" fillId="0" borderId="0" xfId="0" applyAlignment="1">
      <alignment horizontal="center" wrapText="1"/>
    </xf>
    <xf numFmtId="164" fontId="0" fillId="0" borderId="0" xfId="0" applyNumberFormat="1"/>
    <xf numFmtId="0" fontId="0" fillId="0" borderId="0" xfId="0" applyAlignment="1">
      <alignment wrapText="1"/>
    </xf>
    <xf numFmtId="2" fontId="5" fillId="0" borderId="0" xfId="0" applyNumberFormat="1" applyFont="1"/>
    <xf numFmtId="4" fontId="0" fillId="0" borderId="0" xfId="0" applyNumberFormat="1"/>
    <xf numFmtId="0" fontId="3" fillId="0" borderId="0" xfId="0" applyFont="1" applyAlignment="1">
      <alignment vertical="center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1" xfId="0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14" fillId="0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5" fillId="0" borderId="0" xfId="0" applyFont="1"/>
  </cellXfs>
  <cellStyles count="5">
    <cellStyle name="Обычный" xfId="0" builtinId="0"/>
    <cellStyle name="Обычный 100" xfId="3"/>
    <cellStyle name="Обычный 2" xfId="1"/>
    <cellStyle name="Обычный 3" xfId="2"/>
    <cellStyle name="Обычный 4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FAF4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view="pageBreakPreview" zoomScale="115" zoomScaleNormal="100" zoomScaleSheetLayoutView="115" workbookViewId="0">
      <selection activeCell="F9" sqref="F9:H9"/>
    </sheetView>
  </sheetViews>
  <sheetFormatPr defaultRowHeight="15" x14ac:dyDescent="0.25"/>
  <cols>
    <col min="1" max="1" width="8.140625" customWidth="1"/>
    <col min="2" max="2" width="13.140625" customWidth="1"/>
    <col min="3" max="3" width="35.28515625" customWidth="1"/>
    <col min="4" max="4" width="10.140625" bestFit="1" customWidth="1"/>
    <col min="6" max="6" width="14.42578125" customWidth="1"/>
    <col min="7" max="7" width="14.28515625" customWidth="1"/>
    <col min="8" max="8" width="15.140625" customWidth="1"/>
    <col min="12" max="12" width="11.42578125" customWidth="1"/>
    <col min="13" max="13" width="17.28515625" customWidth="1"/>
    <col min="14" max="14" width="14.140625" customWidth="1"/>
    <col min="15" max="15" width="17.42578125" customWidth="1"/>
  </cols>
  <sheetData>
    <row r="1" spans="1:15" ht="40.5" customHeight="1" x14ac:dyDescent="0.25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5" x14ac:dyDescent="0.25">
      <c r="A2" s="1"/>
    </row>
    <row r="3" spans="1:15" x14ac:dyDescent="0.25">
      <c r="A3" s="1" t="s">
        <v>12</v>
      </c>
      <c r="D3" s="25">
        <v>46261</v>
      </c>
    </row>
    <row r="4" spans="1:15" x14ac:dyDescent="0.25">
      <c r="A4" s="1" t="s">
        <v>13</v>
      </c>
      <c r="C4" s="9" t="s">
        <v>22</v>
      </c>
    </row>
    <row r="5" spans="1:15" x14ac:dyDescent="0.25">
      <c r="A5" s="1" t="s">
        <v>14</v>
      </c>
      <c r="D5" s="1" t="s">
        <v>15</v>
      </c>
    </row>
    <row r="6" spans="1:15" x14ac:dyDescent="0.25">
      <c r="A6" s="1" t="s">
        <v>16</v>
      </c>
      <c r="D6" s="9" t="s">
        <v>26</v>
      </c>
      <c r="E6" s="28"/>
      <c r="F6" s="28"/>
      <c r="G6" s="28"/>
      <c r="H6" s="28"/>
      <c r="I6" s="28"/>
      <c r="J6" s="28"/>
      <c r="K6" s="28"/>
    </row>
    <row r="7" spans="1:15" ht="15.75" x14ac:dyDescent="0.25">
      <c r="A7" s="2"/>
    </row>
    <row r="8" spans="1:15" x14ac:dyDescent="0.25">
      <c r="A8" s="23" t="s">
        <v>10</v>
      </c>
      <c r="B8" s="23" t="s">
        <v>2</v>
      </c>
      <c r="C8" s="23" t="s">
        <v>3</v>
      </c>
      <c r="D8" s="23" t="s">
        <v>4</v>
      </c>
      <c r="E8" s="23" t="s">
        <v>0</v>
      </c>
      <c r="F8" s="23" t="s">
        <v>5</v>
      </c>
      <c r="G8" s="23"/>
      <c r="H8" s="23"/>
      <c r="I8" s="23"/>
      <c r="J8" s="23"/>
      <c r="K8" s="23"/>
      <c r="L8" s="23"/>
      <c r="M8" s="23" t="s">
        <v>17</v>
      </c>
    </row>
    <row r="9" spans="1:15" ht="64.5" customHeight="1" x14ac:dyDescent="0.25">
      <c r="A9" s="23"/>
      <c r="B9" s="23"/>
      <c r="C9" s="23"/>
      <c r="D9" s="23"/>
      <c r="E9" s="23"/>
      <c r="F9" s="23" t="s">
        <v>6</v>
      </c>
      <c r="G9" s="23"/>
      <c r="H9" s="23"/>
      <c r="I9" s="23" t="s">
        <v>7</v>
      </c>
      <c r="J9" s="23" t="s">
        <v>11</v>
      </c>
      <c r="K9" s="23" t="s">
        <v>19</v>
      </c>
      <c r="L9" s="23" t="s">
        <v>8</v>
      </c>
      <c r="M9" s="23"/>
    </row>
    <row r="10" spans="1:15" ht="153.75" customHeight="1" x14ac:dyDescent="0.25">
      <c r="A10" s="23"/>
      <c r="B10" s="23"/>
      <c r="C10" s="23"/>
      <c r="D10" s="23"/>
      <c r="E10" s="23"/>
      <c r="F10" s="26" t="s">
        <v>23</v>
      </c>
      <c r="G10" s="26" t="s">
        <v>24</v>
      </c>
      <c r="H10" s="27" t="s">
        <v>25</v>
      </c>
      <c r="I10" s="23"/>
      <c r="J10" s="23"/>
      <c r="K10" s="23"/>
      <c r="L10" s="23"/>
      <c r="M10" s="23"/>
      <c r="N10" s="4"/>
      <c r="O10" s="4"/>
    </row>
    <row r="11" spans="1:15" x14ac:dyDescent="0.25">
      <c r="A11" s="23"/>
      <c r="B11" s="23"/>
      <c r="C11" s="23"/>
      <c r="D11" s="23"/>
      <c r="E11" s="23"/>
      <c r="F11" s="13" t="s">
        <v>9</v>
      </c>
      <c r="G11" s="13" t="s">
        <v>9</v>
      </c>
      <c r="H11" s="13" t="s">
        <v>9</v>
      </c>
      <c r="I11" s="23"/>
      <c r="J11" s="23"/>
      <c r="K11" s="23"/>
      <c r="L11" s="23"/>
      <c r="M11" s="23"/>
    </row>
    <row r="12" spans="1:15" x14ac:dyDescent="0.25">
      <c r="A12" s="13">
        <v>1</v>
      </c>
      <c r="B12" s="13">
        <v>2</v>
      </c>
      <c r="C12" s="13">
        <v>3</v>
      </c>
      <c r="D12" s="13">
        <v>4</v>
      </c>
      <c r="E12" s="13">
        <v>5</v>
      </c>
      <c r="F12" s="13">
        <v>6</v>
      </c>
      <c r="G12" s="13">
        <v>7</v>
      </c>
      <c r="H12" s="13">
        <v>8</v>
      </c>
      <c r="I12" s="13">
        <v>9</v>
      </c>
      <c r="J12" s="13">
        <v>10</v>
      </c>
      <c r="K12" s="13">
        <v>11</v>
      </c>
      <c r="L12" s="13">
        <v>12</v>
      </c>
      <c r="M12" s="13">
        <v>13</v>
      </c>
      <c r="N12" s="4"/>
      <c r="O12" s="4"/>
    </row>
    <row r="13" spans="1:15" ht="54" customHeight="1" x14ac:dyDescent="0.25">
      <c r="A13" s="14">
        <v>1</v>
      </c>
      <c r="B13" s="14"/>
      <c r="C13" s="18" t="s">
        <v>21</v>
      </c>
      <c r="D13" s="19" t="s">
        <v>20</v>
      </c>
      <c r="E13" s="19">
        <v>1</v>
      </c>
      <c r="F13" s="20">
        <v>600</v>
      </c>
      <c r="G13" s="21">
        <v>600</v>
      </c>
      <c r="H13" s="20">
        <v>600</v>
      </c>
      <c r="I13" s="10">
        <f t="shared" ref="I13" si="0">(SQRT(((SUM((POWER(F13-J13,2)),(POWER(G13-J13,2)),(POWER(H13-J13,2)),)/(COLUMNS(F13:H13)-1)))))/J13*100</f>
        <v>0</v>
      </c>
      <c r="J13" s="10">
        <f t="shared" ref="J13" si="1">(F13+G13+H13)/3</f>
        <v>600</v>
      </c>
      <c r="K13" s="10">
        <v>0</v>
      </c>
      <c r="L13" s="10">
        <f t="shared" ref="L13" si="2">E13*(J13+K13)</f>
        <v>600</v>
      </c>
      <c r="M13" s="10">
        <f>E13*H13</f>
        <v>600</v>
      </c>
      <c r="N13" s="4"/>
      <c r="O13" s="4"/>
    </row>
    <row r="14" spans="1:15" x14ac:dyDescent="0.25">
      <c r="A14" s="11"/>
      <c r="B14" s="11"/>
      <c r="C14" s="11"/>
      <c r="D14" s="11"/>
      <c r="E14" s="11"/>
      <c r="F14" s="12"/>
      <c r="G14" s="12"/>
      <c r="H14" s="12"/>
      <c r="I14" s="11"/>
      <c r="J14" s="11"/>
      <c r="K14" s="11"/>
      <c r="L14" s="10">
        <f>SUM(L13:L13)</f>
        <v>600</v>
      </c>
      <c r="M14" s="10">
        <f>SUM(M13:M13)</f>
        <v>600</v>
      </c>
      <c r="N14" s="3"/>
      <c r="O14" s="5"/>
    </row>
    <row r="15" spans="1:15" ht="51" customHeight="1" x14ac:dyDescent="0.25">
      <c r="A15" s="22" t="s">
        <v>18</v>
      </c>
      <c r="B15" s="22"/>
      <c r="C15" s="22"/>
      <c r="D15" s="22"/>
      <c r="E15" s="22"/>
      <c r="F15" s="15">
        <f>M14</f>
        <v>600</v>
      </c>
      <c r="G15" s="16" t="str">
        <f>SUBSTITUTE(SUBSTITUTE(PROPER(SUBSTITUTE(SUBSTITUTE(SUBSTITUTE(SUBSTITUTE(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F(LEN(ROUNDDOWN(F15,0))&gt;6,ROMAN(MID(ROUNDDOWN(F15,0),1,LEN(ROUNDDOWN(F15,0))-6)+0)&amp;" миллионов "&amp;ROMAN(MID(ROUNDDOWN(F15,0),LEN(ROUNDDOWN(F15,0))-5,3)+0)&amp;" тысяч "&amp;ROMAN(MID(ROUNDDOWN(F15,0),LEN(ROUNDDOWN(F15,0))-2,3)+0)&amp;" рублей",IF(LEN(ROUNDDOWN(F15,0))&gt;3,ROMAN(MID(ROUNDDOWN(F15,0),1,LEN(ROUNDDOWN(F15,0))-3)+0)&amp;" тысяч "&amp;ROMAN(MID(ROUNDDOWN(F15,0),LEN(ROUNDDOWN(F15,0))-2,3)+0)&amp;" рублей",ROMAN(ROUNDDOWN(F15,0))&amp;" рублей")),"DCCC"," восемьсот"),"DCC"," семьсот"),"DC"," шестьсот"),"CD"," четыреста"),"XC"," девяносто"),"CCC"," триста"),"CC"," двести"),"D"," пятьсот"),"CM"," девятьсот"),"C"," сто"),"XL"," сорок"),"LXXX"," восемьдесят"),"LXX"," семьдесят"),"LX"," шестьдесят"),"L"," пятьдесят"),"XXX"," тридцать"),"XX"," двадцать"),"XIX"," девятнадцать"),"XVIII"," восемнадцать"),"XVII"," семнадцать"),"XVI"," шестнадцать"),"XV"," пятнадцать"),"XIV"," четырнадцать"),"XIII"," тринадцать"),"XII"," двенадцать"),"XI"," одиннадцать"),"IX"," девять"),"X"," десять"),"VIII"," восемь"),"VII"," семь"),"VI"," шесть"),"IV"," четыре"),"V"," пять"),"III"," три"),"II"," два"),"I"," один"),"один тысяч","одна тысяча"),"два тысяч","две тысячи"),"три тысяч","три тысячи"),"четыре тысяч","четыре тысячи"),"один миллионов","один миллион"),"два миллионов","два миллиона"),"три миллионов","три миллиона"),"четыре миллионов","четыре миллиона"),"один рублей","один рубль"),"два рублей","два рубля"),"три рублей","три рубля"),"четыре рублей","четыре рубля")),"миллион тысяч","миллион"),"миллиона тысяч","миллиона"),"миллионов тысяч","миллионов")&amp;" "&amp;SUBSTITUTE(SUBSTITUTE(SUBSTITUTE(SUBSTITUTE(SUBSTITUTE(SUBSTITUTE(SUBSTITUTE(SUBSTITUTE(RIGHT(ROUND(F15*100,0),2)&amp;" копеек","1 копеек","1 копейка"),"2 копеек","2 копейки"),"3 копеек","3 копейки"),"4 копеек","4 копейки"),"11 копейка","11 копеек"),"12 копейки","12 копеек"),"13 копейки","13 копеек"),"14 копейки","14 копеек")," ","Z")),"z"," "),"Z"," ")</f>
        <v>Шестьсот рублей 00 копеек</v>
      </c>
      <c r="H15" s="17"/>
      <c r="I15" s="17"/>
      <c r="J15" s="17"/>
      <c r="K15" s="17"/>
      <c r="L15" s="17"/>
      <c r="M15" s="17"/>
      <c r="N15" s="6"/>
      <c r="O15" s="7"/>
    </row>
    <row r="16" spans="1:15" x14ac:dyDescent="0.25">
      <c r="F16" s="8"/>
      <c r="G16" s="8"/>
      <c r="H16" s="8"/>
    </row>
  </sheetData>
  <mergeCells count="14">
    <mergeCell ref="A15:E15"/>
    <mergeCell ref="A8:A11"/>
    <mergeCell ref="J9:J11"/>
    <mergeCell ref="A1:M1"/>
    <mergeCell ref="M8:M11"/>
    <mergeCell ref="B8:B11"/>
    <mergeCell ref="C8:C11"/>
    <mergeCell ref="D8:D11"/>
    <mergeCell ref="E8:E11"/>
    <mergeCell ref="F8:L8"/>
    <mergeCell ref="F9:H9"/>
    <mergeCell ref="I9:I11"/>
    <mergeCell ref="L9:L11"/>
    <mergeCell ref="K9:K11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хоз</vt:lpstr>
      <vt:lpstr>хоз!Заголовки_для_печати</vt:lpstr>
      <vt:lpstr>хоз!Область_печати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SaVa</dc:creator>
  <dc:description/>
  <cp:lastModifiedBy>Ильясова Динара Дамировна</cp:lastModifiedBy>
  <cp:revision>1</cp:revision>
  <cp:lastPrinted>2025-01-20T10:04:27Z</cp:lastPrinted>
  <dcterms:created xsi:type="dcterms:W3CDTF">2014-01-15T18:15:09Z</dcterms:created>
  <dcterms:modified xsi:type="dcterms:W3CDTF">2026-08-26T10:33:06Z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