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G:\1. ФГБУЗ МСЧ №29 ФМБА России\2026\Расходка (зонд, пробирки, иглы, маски, ленты регистр, гель для УЗИ, контейн для анализ целевка\"/>
    </mc:Choice>
  </mc:AlternateContent>
  <xr:revisionPtr revIDLastSave="0" documentId="13_ncr:1_{5DCBC0F6-9AA0-452E-9CB8-F14EBC5A04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 ОСН" sheetId="1" r:id="rId1"/>
    <sheet name="ИПЦ" sheetId="2" r:id="rId2"/>
    <sheet name="Расчет" sheetId="3" r:id="rId3"/>
  </sheets>
  <definedNames>
    <definedName name="_xlnm.Print_Area" localSheetId="0">'НМЦК ОСН'!$A$3:$S$57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" i="3" l="1"/>
  <c r="E17" i="3" s="1"/>
  <c r="E20" i="3" s="1"/>
  <c r="E11" i="3"/>
  <c r="E8" i="3"/>
  <c r="S5" i="3"/>
  <c r="Q9" i="1" l="1"/>
  <c r="L12" i="1"/>
  <c r="K12" i="1"/>
  <c r="Q10" i="1" l="1"/>
  <c r="Q11" i="1"/>
  <c r="Q12" i="1"/>
  <c r="Q13" i="1"/>
  <c r="Q14" i="1"/>
  <c r="Q15" i="1"/>
  <c r="Q16" i="1"/>
  <c r="L10" i="1"/>
  <c r="L11" i="1"/>
  <c r="L13" i="1"/>
  <c r="L14" i="1"/>
  <c r="L15" i="1"/>
  <c r="L16" i="1"/>
  <c r="K10" i="1"/>
  <c r="K11" i="1"/>
  <c r="K13" i="1"/>
  <c r="K14" i="1"/>
  <c r="K15" i="1"/>
  <c r="K16" i="1"/>
  <c r="L9" i="1"/>
  <c r="K9" i="1"/>
  <c r="Q17" i="1"/>
  <c r="M14" i="1" l="1"/>
  <c r="M15" i="1"/>
  <c r="M10" i="1"/>
  <c r="M16" i="1"/>
  <c r="M13" i="1"/>
  <c r="M12" i="1"/>
  <c r="M11" i="1"/>
  <c r="M9" i="1"/>
</calcChain>
</file>

<file path=xl/sharedStrings.xml><?xml version="1.0" encoding="utf-8"?>
<sst xmlns="http://schemas.openxmlformats.org/spreadsheetml/2006/main" count="105" uniqueCount="89">
  <si>
    <t xml:space="preserve">Используемый метод определения НМЦК
с обоснованием:    </t>
  </si>
  <si>
    <t>В соответствии с частями 2-6 статьи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15.05.2020 N 450н начальная (максимальная) цена государственного контракта определена методом сопоставимых рыночных цен (анализа рынка).</t>
  </si>
  <si>
    <t>№ п/п</t>
  </si>
  <si>
    <t xml:space="preserve">Наименование товара, изделия,услуги (работы)    </t>
  </si>
  <si>
    <t>Ед. изм.</t>
  </si>
  <si>
    <t>Кол-во</t>
  </si>
  <si>
    <t>Средняя арифметическая величина цены единицы товара (НЦЕ=ЦЕМ),  (без учета НДС), руб.</t>
  </si>
  <si>
    <t>Коэффициент вариации цены (рассчитан по формуле:</t>
  </si>
  <si>
    <t>На основании п. 12 Порядка расчет начальной цены единицы медицинского изделия, цены единицы медицинского изделия осуществляется по формуле:</t>
  </si>
  <si>
    <t>В соответствии с п.17 Порядка, Расчет начальной (максимальной) цены контракта (НМЦК), в том числе при осуществлении закупки у единственного поставщика (подрядчика, исполнителя), осуществляется по формуле:</t>
  </si>
  <si>
    <t>Шт.</t>
  </si>
  <si>
    <t xml:space="preserve">                             Обоснование начальной (максимальной) цены контракта                                                                                                                                                                    </t>
  </si>
  <si>
    <t>Порядок расчет НМЦК контракта определяется  приказом Министерства здравоохранения РФ №450Н от 15.05.2020 г.</t>
  </si>
  <si>
    <t xml:space="preserve">                                                                                                                        Среднее квадратичное отклонение (рассчитано по формуле: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</si>
  <si>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ИТОГО:</t>
  </si>
  <si>
    <t xml:space="preserve">УТВЕРЖДАЮ
Начальник
ФГБУЗ МСЧ № 29 ФМБА России
____________________А.Г. Корягина 
 «___» ___________2026 г.
М. П.
.
</t>
  </si>
  <si>
    <t xml:space="preserve">                               на поставку изделий медицинского назначения </t>
  </si>
  <si>
    <t>32.50.13.190-00007157
Щетка цитологическая цервикальная</t>
  </si>
  <si>
    <t>32.50.50.000-00001456
Пробирка вакуумная для взятия образцов крови ИВД, с активатором свертывания</t>
  </si>
  <si>
    <t>32.50.50.000-00001094
Пробирка вакуумная для взятия образцов крови ИВД, с K3ЭДТА</t>
  </si>
  <si>
    <t>32.50.13.110-00005042
Игла для забора крови, стандартная</t>
  </si>
  <si>
    <t>32.50.50.190-00002139
Маска хирургическая/медицинская, одноразового использования</t>
  </si>
  <si>
    <t>17.12.14.142-00000002
Бумага для регистрации электрокардиограмм</t>
  </si>
  <si>
    <t>32.50.50.190-00001440
Гель контактный, нестерильный</t>
  </si>
  <si>
    <t>32.50.50.000-00000729
Контейнер для сбора проб неспециализированный ИВД, без добавок</t>
  </si>
  <si>
    <t xml:space="preserve">Начальная (максимальная) цена контракта на основании письма Минфина РФ от 8 сентября 2017 г. N 24-01-09/58179 установлена из расчета минимального ценового предложения товара </t>
  </si>
  <si>
    <t>Коммерческое предложение №325 от 04.08.2026</t>
  </si>
  <si>
    <t>Коммерческое предложение №223 от 04.08.2026</t>
  </si>
  <si>
    <t>Реестр контрактов*</t>
  </si>
  <si>
    <t>Реестр контарктов**</t>
  </si>
  <si>
    <t>Реестр контарктов***</t>
  </si>
  <si>
    <t>*</t>
  </si>
  <si>
    <t>**</t>
  </si>
  <si>
    <t>***</t>
  </si>
  <si>
    <t>https://zakupki.gov.ru/epz/contract/contractCard/process-info.html?reestrNumber=2581700060026000189&amp;contractInfoId=110758389</t>
  </si>
  <si>
    <t>https://zakupki.gov.ru/epz/contract/contractCard/process-info.html?reestrNumber=2543610640626000070&amp;contractInfoId=109164761</t>
  </si>
  <si>
    <t>https://zakupki.gov.ru/epz/contract/contractCard/process-info.html?reestrNumber=2542710103126000278&amp;contractInfoId=110294704</t>
  </si>
  <si>
    <t>https://zakupki.gov.ru/epz/contract/contractCard/process-info.html?reestrNumber=3650700545526000122&amp;contractInfoId=108630587</t>
  </si>
  <si>
    <t>https://zakupki.gov.ru/epz/contract/contractCard/process-info.html?reestrNumber=2190300424826000260&amp;contractInfoId=110063181</t>
  </si>
  <si>
    <t>https://zakupki.gov.ru/epz/contract/contractCard/process-info.html?reestrNumber=3402900951826000054&amp;contractInfoId=108969159</t>
  </si>
  <si>
    <t>https://zakupki.gov.ru/epz/contract/contractCard/process-info.html?reestrNumber=2540312112726000049&amp;contractInfoId=110779571</t>
  </si>
  <si>
    <t>https://zakupki.gov.ru/epz/contract/contractCard/process-info.html?reestrNumber=2631602320626000415&amp;contractInfoId=111193344</t>
  </si>
  <si>
    <t>https://zakupki.gov.ru/epz/contract/contractCard/process-info.html?reestrNumber=2482600977326000099&amp;contractInfoId=110403753</t>
  </si>
  <si>
    <t>https://zakupki.gov.ru/epz/contract/contractCard/process-info.html?reestrNumber=2100600225326000148&amp;contractInfoId=108928239</t>
  </si>
  <si>
    <t>https://zakupki.gov.ru/epz/contract/contractCard/process-info.html?reestrNumber=2850300149226000034&amp;contractInfoId=108964224</t>
  </si>
  <si>
    <t>https://zakupki.gov.ru/epz/contract/contractCard/process-info.html?reestrNumber=2272004836026000143&amp;contractInfoId=108813879</t>
  </si>
  <si>
    <t>Цены поставщиков за единицу товара, руб.</t>
  </si>
  <si>
    <t xml:space="preserve">Минимальная цена за единицу мед.изд., руб. (письмо Минфина РФ от 8 сентября 2017 г. N 24-01-09/58179) </t>
  </si>
  <si>
    <t>https://zakupki.gov.ru/epz/contract/contractCard/process-info.html?reestrNumber=2056205207826000073&amp;contractInfoId=110174368</t>
  </si>
  <si>
    <t>https://zakupki.gov.ru/epz/contract/contractCard/process-info.html?reestrNumber=1550203114626000021&amp;contractInfoId=111192435</t>
  </si>
  <si>
    <t>https://zakupki.gov.ru/epz/contract/contractCard/process-info.html?reestrNumber=2280500156126000289&amp;contractInfoId=110718219</t>
  </si>
  <si>
    <t>https://zakupki.gov.ru/epz/contract/contractCard/process-info.html?reestrNumber=2632501420826000474&amp;contractInfoId=111355601</t>
  </si>
  <si>
    <t>https://zakupki.gov.ru/epz/contract/contractCard/process-info.html?reestrNumber=2390696244326000145&amp;contractInfoId=109625148</t>
  </si>
  <si>
    <t>https://zakupki.gov.ru/epz/contract/contractCard/process-info.html?reestrNumber=2781201831826000064&amp;contractInfoId=110590145</t>
  </si>
  <si>
    <t>https://zakupki.gov.ru/epz/contract/contractCard/process-info.html?reestrNumber=2450101937726000329&amp;contractInfoId=111009430</t>
  </si>
  <si>
    <t>https://zakupki.gov.ru/epz/contract/contractCard/process-info.html?reestrNumber=2541610085426000158&amp;contractInfoId=110310830</t>
  </si>
  <si>
    <t>https://zakupki.gov.ru/epz/contract/contractCard/process-info.html?reestrNumber=1720415236426000270&amp;contractInfoId=110521838</t>
  </si>
  <si>
    <t>https://zakupki.gov.ru/epz/contract/contractCard/process-info.html?reestrNumber=2381103149226000322&amp;contractInfoId=110101302</t>
  </si>
  <si>
    <t>Реестр контарктов****</t>
  </si>
  <si>
    <t>****</t>
  </si>
  <si>
    <t>https://zakupki.gov.ru/epz/contract/contractCard/process-info.html?reestrNumber=3141400382626000160&amp;contractInfoId=110778016</t>
  </si>
  <si>
    <t>https://zakupki.gov.ru/epz/contract/contractCard/process-info.html?reestrNumber=2241100401225000035&amp;contractInfoId=98958034</t>
  </si>
  <si>
    <t>https://zakupki.gov.ru/epz/contract/contractCard/process-info.html?reestrNumber=3236400311425000009&amp;contractInfoId=103821058</t>
  </si>
  <si>
    <t>Индексы потребительских цен на товары и услуги по Российской Федерации в 1991-2026 гг.</t>
  </si>
  <si>
    <t>К содержанию</t>
  </si>
  <si>
    <t>на конец периода, в %</t>
  </si>
  <si>
    <t>к концу предыдущего месяца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</si>
  <si>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</si>
  <si>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</si>
  <si>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</si>
  <si>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</si>
  <si>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</si>
  <si>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</si>
  <si>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</si>
  <si>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</si>
  <si>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</si>
  <si>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</si>
  <si>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</si>
  <si>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</si>
  <si>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декабрю предыдущего года</t>
  </si>
  <si>
    <t>Расчет инднекса потребительских цен за определенный период ,утвержденный распоряжением Правительства Российской Федерации от 06 мая 2008 г №671-р</t>
  </si>
  <si>
    <t>ИПЦ</t>
  </si>
  <si>
    <t>Ссылка:</t>
  </si>
  <si>
    <t>КПП</t>
  </si>
  <si>
    <t>Дата контракта:</t>
  </si>
  <si>
    <t>Цена позиции контаркта:</t>
  </si>
  <si>
    <t>Цена с ИПЦ:</t>
  </si>
  <si>
    <t>п.6 **</t>
  </si>
  <si>
    <t>п.6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</si>
</sst>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28">
    <font>
      <sz val="11"/>
      <color indexed="8"/>
      <name val="Calibri"/>
      <family val="2"/>
      <charset val="204"/>
    </font>
    <font>
      <sz val="10"/>
      <color indexed="8"/>
      <name val="Arial1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9" fillId="0" borderId="0"/>
    <xf numFmtId="9" fontId="1" fillId="0" borderId="0"/>
    <xf numFmtId="0" fontId="11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1" applyFont="1" applyAlignment="1">
      <alignment horizontal="left" vertical="center" wrapText="1"/>
    </xf>
    <xf numFmtId="0" fontId="2" fillId="0" borderId="0" xfId="2" applyFont="1"/>
    <xf numFmtId="0" fontId="4" fillId="0" borderId="0" xfId="0" applyFont="1" applyAlignment="1">
      <alignment horizontal="right" vertical="top" wrapText="1"/>
    </xf>
    <xf numFmtId="0" fontId="5" fillId="0" borderId="0" xfId="1" applyFont="1"/>
    <xf numFmtId="0" fontId="2" fillId="0" borderId="0" xfId="0" applyFont="1" applyAlignment="1">
      <alignment horizontal="left" vertical="top" wrapText="1"/>
    </xf>
    <xf numFmtId="0" fontId="2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0" xfId="2" applyFont="1"/>
    <xf numFmtId="0" fontId="8" fillId="0" borderId="1" xfId="2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 wrapText="1"/>
    </xf>
    <xf numFmtId="4" fontId="8" fillId="2" borderId="1" xfId="2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2" applyFont="1" applyAlignment="1">
      <alignment horizontal="right"/>
    </xf>
    <xf numFmtId="0" fontId="6" fillId="0" borderId="0" xfId="2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0" fontId="16" fillId="0" borderId="1" xfId="4" applyNumberFormat="1" applyFont="1" applyBorder="1" applyAlignment="1">
      <alignment horizontal="center" vertical="center" wrapText="1"/>
    </xf>
    <xf numFmtId="0" fontId="6" fillId="3" borderId="0" xfId="2" applyFont="1" applyFill="1" applyAlignment="1">
      <alignment horizontal="center" vertical="center" wrapText="1"/>
    </xf>
    <xf numFmtId="0" fontId="10" fillId="0" borderId="0" xfId="0" applyFont="1"/>
    <xf numFmtId="0" fontId="0" fillId="0" borderId="9" xfId="0" applyBorder="1"/>
    <xf numFmtId="4" fontId="16" fillId="0" borderId="1" xfId="3" applyNumberFormat="1" applyFont="1" applyBorder="1" applyAlignment="1">
      <alignment horizontal="center" vertical="center" wrapText="1"/>
    </xf>
    <xf numFmtId="4" fontId="12" fillId="3" borderId="1" xfId="3" applyNumberFormat="1" applyFont="1" applyFill="1" applyBorder="1" applyAlignment="1">
      <alignment horizontal="center" vertical="center" wrapText="1"/>
    </xf>
    <xf numFmtId="2" fontId="8" fillId="0" borderId="1" xfId="4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3" borderId="1" xfId="3" applyNumberFormat="1" applyFont="1" applyFill="1" applyBorder="1" applyAlignment="1">
      <alignment horizontal="center" vertical="center" wrapText="1"/>
    </xf>
    <xf numFmtId="0" fontId="11" fillId="0" borderId="0" xfId="5"/>
    <xf numFmtId="0" fontId="18" fillId="3" borderId="1" xfId="5" applyFont="1" applyFill="1" applyBorder="1" applyAlignment="1">
      <alignment horizontal="center" vertical="center" wrapText="1"/>
    </xf>
    <xf numFmtId="4" fontId="8" fillId="3" borderId="1" xfId="3" applyNumberFormat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2" fontId="8" fillId="0" borderId="11" xfId="4" applyNumberFormat="1" applyFont="1" applyBorder="1" applyAlignment="1">
      <alignment horizontal="center" vertical="center" wrapText="1"/>
    </xf>
    <xf numFmtId="2" fontId="8" fillId="0" borderId="13" xfId="4" applyNumberFormat="1" applyFont="1" applyBorder="1" applyAlignment="1">
      <alignment horizontal="center" vertical="center" wrapText="1"/>
    </xf>
    <xf numFmtId="2" fontId="8" fillId="0" borderId="1" xfId="4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 vertical="top" wrapText="1"/>
    </xf>
    <xf numFmtId="0" fontId="6" fillId="0" borderId="0" xfId="2" applyFont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8" fillId="0" borderId="2" xfId="0" applyFont="1" applyBorder="1" applyAlignment="1">
      <alignment horizontal="justify" vertical="center"/>
    </xf>
    <xf numFmtId="0" fontId="8" fillId="0" borderId="15" xfId="0" applyFont="1" applyBorder="1" applyAlignment="1">
      <alignment horizontal="justify" vertical="center"/>
    </xf>
    <xf numFmtId="0" fontId="8" fillId="0" borderId="3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2" fontId="10" fillId="0" borderId="11" xfId="4" applyNumberFormat="1" applyFont="1" applyBorder="1" applyAlignment="1">
      <alignment horizontal="center" vertical="center" wrapText="1"/>
    </xf>
    <xf numFmtId="2" fontId="10" fillId="0" borderId="12" xfId="4" applyNumberFormat="1" applyFont="1" applyBorder="1" applyAlignment="1">
      <alignment horizontal="center" vertical="center" wrapText="1"/>
    </xf>
    <xf numFmtId="2" fontId="10" fillId="0" borderId="13" xfId="4" applyNumberFormat="1" applyFont="1" applyBorder="1" applyAlignment="1">
      <alignment horizontal="center" vertical="center" wrapText="1"/>
    </xf>
    <xf numFmtId="2" fontId="8" fillId="3" borderId="11" xfId="4" applyNumberFormat="1" applyFont="1" applyFill="1" applyBorder="1" applyAlignment="1">
      <alignment horizontal="center" vertical="center" wrapText="1"/>
    </xf>
    <xf numFmtId="2" fontId="8" fillId="3" borderId="13" xfId="4" applyNumberFormat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8" fillId="0" borderId="0" xfId="0" applyFont="1"/>
    <xf numFmtId="0" fontId="19" fillId="0" borderId="0" xfId="0" applyFont="1" applyAlignment="1">
      <alignment horizontal="center"/>
    </xf>
    <xf numFmtId="49" fontId="18" fillId="0" borderId="0" xfId="5" applyNumberFormat="1" applyFont="1" applyBorder="1" applyAlignment="1" applyProtection="1">
      <alignment horizontal="left" wrapText="1"/>
    </xf>
    <xf numFmtId="49" fontId="18" fillId="0" borderId="0" xfId="5" applyNumberFormat="1" applyFont="1" applyBorder="1" applyAlignment="1" applyProtection="1">
      <alignment wrapText="1"/>
    </xf>
    <xf numFmtId="0" fontId="20" fillId="0" borderId="0" xfId="0" applyFont="1" applyAlignment="1">
      <alignment horizontal="center"/>
    </xf>
    <xf numFmtId="0" fontId="12" fillId="0" borderId="0" xfId="0" applyFont="1"/>
    <xf numFmtId="0" fontId="21" fillId="0" borderId="0" xfId="0" applyFont="1"/>
    <xf numFmtId="0" fontId="21" fillId="0" borderId="8" xfId="0" applyFont="1" applyBorder="1"/>
    <xf numFmtId="0" fontId="21" fillId="0" borderId="8" xfId="0" applyFont="1" applyBorder="1" applyAlignment="1">
      <alignment horizontal="center"/>
    </xf>
    <xf numFmtId="0" fontId="21" fillId="0" borderId="17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2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2" fontId="25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19" xfId="0" applyFont="1" applyBorder="1"/>
    <xf numFmtId="0" fontId="22" fillId="0" borderId="20" xfId="0" applyFont="1" applyBorder="1"/>
    <xf numFmtId="0" fontId="12" fillId="0" borderId="20" xfId="0" applyFont="1" applyBorder="1"/>
    <xf numFmtId="0" fontId="12" fillId="0" borderId="8" xfId="0" applyFont="1" applyBorder="1"/>
    <xf numFmtId="0" fontId="21" fillId="0" borderId="20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21" fillId="0" borderId="1" xfId="0" applyFont="1" applyBorder="1"/>
    <xf numFmtId="2" fontId="21" fillId="0" borderId="9" xfId="0" applyNumberFormat="1" applyFont="1" applyBorder="1" applyAlignment="1">
      <alignment horizontal="center"/>
    </xf>
    <xf numFmtId="2" fontId="21" fillId="0" borderId="10" xfId="0" applyNumberFormat="1" applyFont="1" applyBorder="1" applyAlignment="1">
      <alignment horizontal="center"/>
    </xf>
    <xf numFmtId="0" fontId="25" fillId="3" borderId="9" xfId="0" applyFont="1" applyFill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14" fontId="8" fillId="0" borderId="1" xfId="0" applyNumberFormat="1" applyFont="1" applyBorder="1" applyAlignment="1">
      <alignment horizontal="center" vertical="center"/>
    </xf>
    <xf numFmtId="14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8" fillId="0" borderId="0" xfId="5" applyFont="1"/>
    <xf numFmtId="0" fontId="27" fillId="0" borderId="0" xfId="0" applyFont="1"/>
    <xf numFmtId="164" fontId="8" fillId="0" borderId="0" xfId="0" applyNumberFormat="1" applyFont="1"/>
    <xf numFmtId="17" fontId="8" fillId="0" borderId="0" xfId="0" applyNumberFormat="1" applyFont="1"/>
    <xf numFmtId="2" fontId="8" fillId="0" borderId="0" xfId="0" applyNumberFormat="1" applyFont="1"/>
    <xf numFmtId="2" fontId="27" fillId="0" borderId="1" xfId="0" applyNumberFormat="1" applyFont="1" applyBorder="1" applyAlignment="1">
      <alignment horizontal="center" vertical="center"/>
    </xf>
  </cellXfs>
  <cellStyles count="6">
    <cellStyle name="Excel_BuiltIn_Percent 1" xfId="4" xr:uid="{00000000-0005-0000-0000-000000000000}"/>
    <cellStyle name="Гиперссылка" xfId="5" builtinId="8"/>
    <cellStyle name="Обычный" xfId="0" builtinId="0"/>
    <cellStyle name="Обычный_Лист1" xfId="3" xr:uid="{00000000-0005-0000-0000-000003000000}"/>
    <cellStyle name="Обычный_Расчет цен" xfId="1" xr:uid="{00000000-0005-0000-0000-000004000000}"/>
    <cellStyle name="Обычный_Расчет цен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17</xdr:row>
      <xdr:rowOff>204107</xdr:rowOff>
    </xdr:from>
    <xdr:to>
      <xdr:col>17</xdr:col>
      <xdr:colOff>991377</xdr:colOff>
      <xdr:row>18</xdr:row>
      <xdr:rowOff>378667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5434" y="9670791"/>
          <a:ext cx="3819719" cy="407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0</xdr:colOff>
      <xdr:row>19</xdr:row>
      <xdr:rowOff>57150</xdr:rowOff>
    </xdr:from>
    <xdr:to>
      <xdr:col>18</xdr:col>
      <xdr:colOff>0</xdr:colOff>
      <xdr:row>20</xdr:row>
      <xdr:rowOff>0</xdr:rowOff>
    </xdr:to>
    <xdr:pic>
      <xdr:nvPicPr>
        <xdr:cNvPr id="5" name="Рисунок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6199" y="9096181"/>
          <a:ext cx="2342372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11</xdr:col>
      <xdr:colOff>58317</xdr:colOff>
      <xdr:row>7</xdr:row>
      <xdr:rowOff>1632857</xdr:rowOff>
    </xdr:from>
    <xdr:to>
      <xdr:col>11</xdr:col>
      <xdr:colOff>719464</xdr:colOff>
      <xdr:row>7</xdr:row>
      <xdr:rowOff>2017779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3F7FA8C6-2721-4A9F-BB1A-0D7AE4DBB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9695" y="5306786"/>
          <a:ext cx="661147" cy="38492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77755</xdr:colOff>
      <xdr:row>7</xdr:row>
      <xdr:rowOff>1409311</xdr:rowOff>
    </xdr:from>
    <xdr:to>
      <xdr:col>12</xdr:col>
      <xdr:colOff>721533</xdr:colOff>
      <xdr:row>7</xdr:row>
      <xdr:rowOff>1858541</xdr:rowOff>
    </xdr:to>
    <xdr:pic>
      <xdr:nvPicPr>
        <xdr:cNvPr id="7" name="Picture 9">
          <a:extLst>
            <a:ext uri="{FF2B5EF4-FFF2-40B4-BE49-F238E27FC236}">
              <a16:creationId xmlns:a16="http://schemas.microsoft.com/office/drawing/2014/main" id="{BD87CB25-8BFE-41E7-963B-B719CFAC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719" y="5083240"/>
          <a:ext cx="643778" cy="4492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contract/contractCard/process-info.html?reestrNumber=3402900951826000054&amp;contractInfoId=108969159" TargetMode="External"/><Relationship Id="rId13" Type="http://schemas.openxmlformats.org/officeDocument/2006/relationships/hyperlink" Target="https://zakupki.gov.ru/epz/contract/contractCard/process-info.html?reestrNumber=2850300149226000034&amp;contractInfoId=108964224" TargetMode="External"/><Relationship Id="rId18" Type="http://schemas.openxmlformats.org/officeDocument/2006/relationships/hyperlink" Target="https://zakupki.gov.ru/epz/contract/contractCard/process-info.html?reestrNumber=2632501420826000474&amp;contractInfoId=111355601" TargetMode="External"/><Relationship Id="rId26" Type="http://schemas.openxmlformats.org/officeDocument/2006/relationships/hyperlink" Target="https://zakupki.gov.ru/epz/contract/contractCard/process-info.html?reestrNumber=2241100401225000035&amp;contractInfoId=98958034" TargetMode="External"/><Relationship Id="rId3" Type="http://schemas.openxmlformats.org/officeDocument/2006/relationships/hyperlink" Target="https://zakupki.gov.ru/epz/contract/contractCard/process-info.html?reestrNumber=2543610640626000070&amp;contractInfoId=109164761" TargetMode="External"/><Relationship Id="rId21" Type="http://schemas.openxmlformats.org/officeDocument/2006/relationships/hyperlink" Target="https://zakupki.gov.ru/epz/contract/contractCard/process-info.html?reestrNumber=2450101937726000329&amp;contractInfoId=111009430" TargetMode="External"/><Relationship Id="rId7" Type="http://schemas.openxmlformats.org/officeDocument/2006/relationships/hyperlink" Target="https://zakupki.gov.ru/epz/contract/contractCard/process-info.html?reestrNumber=2190300424826000260&amp;contractInfoId=110063181" TargetMode="External"/><Relationship Id="rId12" Type="http://schemas.openxmlformats.org/officeDocument/2006/relationships/hyperlink" Target="https://zakupki.gov.ru/epz/contract/contractCard/process-info.html?reestrNumber=2100600225326000148&amp;contractInfoId=108928239" TargetMode="External"/><Relationship Id="rId17" Type="http://schemas.openxmlformats.org/officeDocument/2006/relationships/hyperlink" Target="https://zakupki.gov.ru/epz/contract/contractCard/process-info.html?reestrNumber=2280500156126000289&amp;contractInfoId=110718219" TargetMode="External"/><Relationship Id="rId25" Type="http://schemas.openxmlformats.org/officeDocument/2006/relationships/hyperlink" Target="https://zakupki.gov.ru/epz/contract/contractCard/process-info.html?reestrNumber=3141400382626000160&amp;contractInfoId=110778016" TargetMode="External"/><Relationship Id="rId2" Type="http://schemas.openxmlformats.org/officeDocument/2006/relationships/hyperlink" Target="https://zakupki.gov.ru/epz/contract/contractCard/process-info.html?reestrNumber=2601300753325000052&amp;contractInfoId=103794353" TargetMode="External"/><Relationship Id="rId16" Type="http://schemas.openxmlformats.org/officeDocument/2006/relationships/hyperlink" Target="https://zakupki.gov.ru/epz/contract/contractCard/process-info.html?reestrNumber=1550203114626000021&amp;contractInfoId=111192435" TargetMode="External"/><Relationship Id="rId20" Type="http://schemas.openxmlformats.org/officeDocument/2006/relationships/hyperlink" Target="https://zakupki.gov.ru/epz/contract/contractCard/process-info.html?reestrNumber=2781201831826000064&amp;contractInfoId=110590145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zakupki.gov.ru/epz/contract/contractCard/process-info.html?reestrNumber=2601300753325000052&amp;contractInfoId=103794353" TargetMode="External"/><Relationship Id="rId6" Type="http://schemas.openxmlformats.org/officeDocument/2006/relationships/hyperlink" Target="https://zakupki.gov.ru/epz/contract/contractCard/process-info.html?reestrNumber=3650700545526000122&amp;contractInfoId=108630587" TargetMode="External"/><Relationship Id="rId11" Type="http://schemas.openxmlformats.org/officeDocument/2006/relationships/hyperlink" Target="https://zakupki.gov.ru/epz/contract/contractCard/process-info.html?reestrNumber=2482600977326000099&amp;contractInfoId=110403753" TargetMode="External"/><Relationship Id="rId24" Type="http://schemas.openxmlformats.org/officeDocument/2006/relationships/hyperlink" Target="https://zakupki.gov.ru/epz/contract/contractCard/process-info.html?reestrNumber=2381103149226000322&amp;contractInfoId=110101302" TargetMode="External"/><Relationship Id="rId5" Type="http://schemas.openxmlformats.org/officeDocument/2006/relationships/hyperlink" Target="https://zakupki.gov.ru/epz/contract/contractCard/process-info.html?reestrNumber=2542710103126000278&amp;contractInfoId=110294704" TargetMode="External"/><Relationship Id="rId15" Type="http://schemas.openxmlformats.org/officeDocument/2006/relationships/hyperlink" Target="https://zakupki.gov.ru/epz/contract/contractCard/process-info.html?reestrNumber=2056205207826000073&amp;contractInfoId=110174368" TargetMode="External"/><Relationship Id="rId23" Type="http://schemas.openxmlformats.org/officeDocument/2006/relationships/hyperlink" Target="https://zakupki.gov.ru/epz/contract/contractCard/process-info.html?reestrNumber=1720415236426000270&amp;contractInfoId=110521838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zakupki.gov.ru/epz/contract/contractCard/process-info.html?reestrNumber=2631602320626000415&amp;contractInfoId=111193344" TargetMode="External"/><Relationship Id="rId19" Type="http://schemas.openxmlformats.org/officeDocument/2006/relationships/hyperlink" Target="https://zakupki.gov.ru/epz/contract/contractCard/process-info.html?reestrNumber=2390696244326000145&amp;contractInfoId=109625148" TargetMode="External"/><Relationship Id="rId4" Type="http://schemas.openxmlformats.org/officeDocument/2006/relationships/hyperlink" Target="https://zakupki.gov.ru/epz/contract/contractCard/process-info.html?reestrNumber=2581700060026000189&amp;contractInfoId=110758389" TargetMode="External"/><Relationship Id="rId9" Type="http://schemas.openxmlformats.org/officeDocument/2006/relationships/hyperlink" Target="https://zakupki.gov.ru/epz/contract/contractCard/process-info.html?reestrNumber=2540312112726000049&amp;contractInfoId=110779571" TargetMode="External"/><Relationship Id="rId14" Type="http://schemas.openxmlformats.org/officeDocument/2006/relationships/hyperlink" Target="https://zakupki.gov.ru/epz/contract/contractCard/process-info.html?reestrNumber=2272004836026000143&amp;contractInfoId=108813879" TargetMode="External"/><Relationship Id="rId22" Type="http://schemas.openxmlformats.org/officeDocument/2006/relationships/hyperlink" Target="https://zakupki.gov.ru/epz/contract/contractCard/process-info.html?reestrNumber=2541610085426000158&amp;contractInfoId=110310830" TargetMode="External"/><Relationship Id="rId27" Type="http://schemas.openxmlformats.org/officeDocument/2006/relationships/hyperlink" Target="https://zakupki.gov.ru/epz/contract/contractCard/process-info.html?reestrNumber=3236400311425000009&amp;contractInfoId=10382105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zakupki.gov.ru/epz/contract/contractCard/process-info.html?reestrNumber=3236400311425000009&amp;contractInfoId=103821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X50"/>
  <sheetViews>
    <sheetView tabSelected="1" view="pageBreakPreview" topLeftCell="A10" zoomScale="98" zoomScaleNormal="98" zoomScaleSheetLayoutView="98" workbookViewId="0">
      <selection activeCell="O26" sqref="O26"/>
    </sheetView>
  </sheetViews>
  <sheetFormatPr defaultColWidth="9.42578125" defaultRowHeight="15.75"/>
  <cols>
    <col min="1" max="1" width="7.140625" style="2" customWidth="1"/>
    <col min="2" max="2" width="37.7109375" style="2" customWidth="1"/>
    <col min="3" max="3" width="9.28515625" style="2" customWidth="1"/>
    <col min="4" max="4" width="7.7109375" style="2" customWidth="1"/>
    <col min="5" max="5" width="18.42578125" style="2" customWidth="1"/>
    <col min="6" max="10" width="17.85546875" style="2" customWidth="1"/>
    <col min="11" max="11" width="13" style="2" customWidth="1"/>
    <col min="12" max="12" width="12.7109375" style="2" customWidth="1"/>
    <col min="13" max="13" width="12.85546875" style="2" customWidth="1"/>
    <col min="14" max="14" width="11.85546875" style="2" customWidth="1"/>
    <col min="15" max="15" width="8.5703125" style="2" customWidth="1"/>
    <col min="16" max="16" width="11.85546875" style="2" hidden="1" customWidth="1"/>
    <col min="17" max="17" width="10.85546875" style="2" customWidth="1"/>
    <col min="18" max="18" width="16" style="2" customWidth="1"/>
    <col min="19" max="19" width="6" style="2" customWidth="1"/>
    <col min="20" max="16384" width="9.42578125" style="2"/>
  </cols>
  <sheetData>
    <row r="1" spans="1:19">
      <c r="N1" s="34"/>
      <c r="O1" s="34"/>
      <c r="P1" s="34"/>
      <c r="Q1" s="34"/>
      <c r="R1" s="34"/>
      <c r="S1" s="34"/>
    </row>
    <row r="2" spans="1:19">
      <c r="N2" s="14"/>
      <c r="O2" s="14"/>
      <c r="P2" s="14"/>
      <c r="Q2" s="14"/>
      <c r="R2" s="14"/>
      <c r="S2" s="14"/>
    </row>
    <row r="3" spans="1:19" s="4" customFormat="1" ht="13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3"/>
      <c r="M3" s="35" t="s">
        <v>15</v>
      </c>
      <c r="N3" s="35"/>
      <c r="O3" s="35"/>
      <c r="P3" s="35"/>
      <c r="Q3" s="35"/>
      <c r="R3" s="35"/>
      <c r="S3" s="35"/>
    </row>
    <row r="4" spans="1:19" s="4" customFormat="1" ht="20.25" customHeight="1">
      <c r="A4" s="1"/>
      <c r="B4" s="36" t="s">
        <v>11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15"/>
      <c r="O4" s="15"/>
      <c r="P4" s="15"/>
      <c r="Q4" s="15"/>
      <c r="R4" s="5"/>
      <c r="S4" s="5"/>
    </row>
    <row r="5" spans="1:19" s="8" customFormat="1" ht="20.25" customHeight="1">
      <c r="A5" s="6"/>
      <c r="B5" s="37" t="s">
        <v>16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18"/>
      <c r="O5" s="18"/>
      <c r="P5" s="18"/>
      <c r="Q5" s="15"/>
      <c r="R5" s="7"/>
      <c r="S5" s="7"/>
    </row>
    <row r="6" spans="1:19" s="8" customFormat="1" ht="51" customHeight="1">
      <c r="A6" s="38" t="s">
        <v>0</v>
      </c>
      <c r="B6" s="38"/>
      <c r="C6" s="39" t="s">
        <v>1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19" s="8" customFormat="1" ht="32.25" customHeight="1">
      <c r="A7" s="57" t="s">
        <v>2</v>
      </c>
      <c r="B7" s="29" t="s">
        <v>3</v>
      </c>
      <c r="C7" s="29" t="s">
        <v>4</v>
      </c>
      <c r="D7" s="29" t="s">
        <v>5</v>
      </c>
      <c r="E7" s="58" t="s">
        <v>46</v>
      </c>
      <c r="F7" s="59"/>
      <c r="G7" s="59"/>
      <c r="H7" s="59"/>
      <c r="I7" s="59"/>
      <c r="J7" s="60"/>
      <c r="K7" s="29" t="s">
        <v>6</v>
      </c>
      <c r="L7" s="29" t="s">
        <v>13</v>
      </c>
      <c r="M7" s="29" t="s">
        <v>7</v>
      </c>
      <c r="N7" s="33" t="s">
        <v>47</v>
      </c>
      <c r="O7" s="33"/>
      <c r="P7" s="33"/>
      <c r="Q7" s="33" t="s">
        <v>25</v>
      </c>
      <c r="R7" s="33"/>
      <c r="S7" s="33"/>
    </row>
    <row r="8" spans="1:19" s="8" customFormat="1" ht="160.5" customHeight="1">
      <c r="A8" s="57"/>
      <c r="B8" s="29"/>
      <c r="C8" s="29"/>
      <c r="D8" s="29"/>
      <c r="E8" s="27" t="s">
        <v>26</v>
      </c>
      <c r="F8" s="27" t="s">
        <v>27</v>
      </c>
      <c r="G8" s="27" t="s">
        <v>28</v>
      </c>
      <c r="H8" s="27" t="s">
        <v>29</v>
      </c>
      <c r="I8" s="27" t="s">
        <v>30</v>
      </c>
      <c r="J8" s="27" t="s">
        <v>58</v>
      </c>
      <c r="K8" s="29"/>
      <c r="L8" s="29"/>
      <c r="M8" s="29"/>
      <c r="N8" s="33"/>
      <c r="O8" s="33"/>
      <c r="P8" s="33"/>
      <c r="Q8" s="33"/>
      <c r="R8" s="33"/>
      <c r="S8" s="33"/>
    </row>
    <row r="9" spans="1:19" s="8" customFormat="1" ht="35.25" customHeight="1">
      <c r="A9" s="9">
        <v>1</v>
      </c>
      <c r="B9" s="16" t="s">
        <v>17</v>
      </c>
      <c r="C9" s="13" t="s">
        <v>10</v>
      </c>
      <c r="D9" s="10">
        <v>230</v>
      </c>
      <c r="E9" s="11">
        <v>5.7</v>
      </c>
      <c r="F9" s="22">
        <v>7.42</v>
      </c>
      <c r="G9" s="25">
        <v>5.1100000000000003</v>
      </c>
      <c r="H9" s="25">
        <v>5.26</v>
      </c>
      <c r="I9" s="25">
        <v>5.91</v>
      </c>
      <c r="J9" s="25"/>
      <c r="K9" s="12">
        <f>ROUND(AVERAGE(E9:I9),2)</f>
        <v>5.88</v>
      </c>
      <c r="L9" s="12">
        <f>STDEV(E9:I9)</f>
        <v>0.91953792743964391</v>
      </c>
      <c r="M9" s="17">
        <f>L9/K9</f>
        <v>0.15638400126524557</v>
      </c>
      <c r="N9" s="32">
        <v>5.1100000000000003</v>
      </c>
      <c r="O9" s="32"/>
      <c r="P9" s="32"/>
      <c r="Q9" s="32">
        <f>N9*D9</f>
        <v>1175.3000000000002</v>
      </c>
      <c r="R9" s="32"/>
      <c r="S9" s="32"/>
    </row>
    <row r="10" spans="1:19" s="8" customFormat="1" ht="48.75" customHeight="1">
      <c r="A10" s="9">
        <v>2</v>
      </c>
      <c r="B10" s="16" t="s">
        <v>18</v>
      </c>
      <c r="C10" s="13" t="s">
        <v>10</v>
      </c>
      <c r="D10" s="10">
        <v>600</v>
      </c>
      <c r="E10" s="11">
        <v>7.2</v>
      </c>
      <c r="F10" s="22">
        <v>9.2799999999999994</v>
      </c>
      <c r="G10" s="25">
        <v>7.77</v>
      </c>
      <c r="H10" s="25">
        <v>8.3000000000000007</v>
      </c>
      <c r="I10" s="25">
        <v>8.11</v>
      </c>
      <c r="J10" s="25"/>
      <c r="K10" s="12">
        <f t="shared" ref="K10:K16" si="0">ROUND(AVERAGE(E10:I10),2)</f>
        <v>8.1300000000000008</v>
      </c>
      <c r="L10" s="12">
        <f t="shared" ref="L10:L16" si="1">STDEV(E10:I10)</f>
        <v>0.76587858045515267</v>
      </c>
      <c r="M10" s="17">
        <f t="shared" ref="M10:M16" si="2">L10/K10</f>
        <v>9.4204007436058126E-2</v>
      </c>
      <c r="N10" s="30">
        <v>7.2</v>
      </c>
      <c r="O10" s="31"/>
      <c r="P10" s="23"/>
      <c r="Q10" s="32">
        <f t="shared" ref="Q10:Q16" si="3">N10*D10</f>
        <v>4320</v>
      </c>
      <c r="R10" s="32"/>
      <c r="S10" s="32"/>
    </row>
    <row r="11" spans="1:19" s="8" customFormat="1" ht="48.75" customHeight="1">
      <c r="A11" s="9">
        <v>3</v>
      </c>
      <c r="B11" s="16" t="s">
        <v>19</v>
      </c>
      <c r="C11" s="13" t="s">
        <v>10</v>
      </c>
      <c r="D11" s="10">
        <v>600</v>
      </c>
      <c r="E11" s="11">
        <v>7.2</v>
      </c>
      <c r="F11" s="22">
        <v>9.6</v>
      </c>
      <c r="G11" s="25">
        <v>9.93</v>
      </c>
      <c r="H11" s="25">
        <v>8.33</v>
      </c>
      <c r="I11" s="25">
        <v>8</v>
      </c>
      <c r="J11" s="25"/>
      <c r="K11" s="12">
        <f t="shared" si="0"/>
        <v>8.61</v>
      </c>
      <c r="L11" s="12">
        <f t="shared" si="1"/>
        <v>1.135900523813592</v>
      </c>
      <c r="M11" s="17">
        <f t="shared" si="2"/>
        <v>0.13192805154629408</v>
      </c>
      <c r="N11" s="30">
        <v>7.2</v>
      </c>
      <c r="O11" s="31"/>
      <c r="P11" s="23"/>
      <c r="Q11" s="32">
        <f t="shared" si="3"/>
        <v>4320</v>
      </c>
      <c r="R11" s="32"/>
      <c r="S11" s="32"/>
    </row>
    <row r="12" spans="1:19" s="8" customFormat="1" ht="39" customHeight="1">
      <c r="A12" s="9">
        <v>4</v>
      </c>
      <c r="B12" s="16" t="s">
        <v>20</v>
      </c>
      <c r="C12" s="13" t="s">
        <v>10</v>
      </c>
      <c r="D12" s="10">
        <v>600</v>
      </c>
      <c r="E12" s="28">
        <v>3</v>
      </c>
      <c r="F12" s="22"/>
      <c r="G12" s="25">
        <v>4.0999999999999996</v>
      </c>
      <c r="H12" s="25">
        <v>3.83</v>
      </c>
      <c r="I12" s="25">
        <v>3.21</v>
      </c>
      <c r="J12" s="25">
        <v>3.48</v>
      </c>
      <c r="K12" s="12">
        <f>ROUND(AVERAGE(E12:J12),2)</f>
        <v>3.52</v>
      </c>
      <c r="L12" s="12">
        <f>STDEV(E12:J12)</f>
        <v>0.44735891630769797</v>
      </c>
      <c r="M12" s="17">
        <f t="shared" si="2"/>
        <v>0.12709060122377783</v>
      </c>
      <c r="N12" s="30">
        <v>3</v>
      </c>
      <c r="O12" s="31"/>
      <c r="P12" s="23"/>
      <c r="Q12" s="32">
        <f t="shared" si="3"/>
        <v>1800</v>
      </c>
      <c r="R12" s="32"/>
      <c r="S12" s="32"/>
    </row>
    <row r="13" spans="1:19" s="8" customFormat="1" ht="46.5" customHeight="1">
      <c r="A13" s="9">
        <v>5</v>
      </c>
      <c r="B13" s="16" t="s">
        <v>21</v>
      </c>
      <c r="C13" s="13" t="s">
        <v>10</v>
      </c>
      <c r="D13" s="10">
        <v>1000</v>
      </c>
      <c r="E13" s="11">
        <v>1.9</v>
      </c>
      <c r="F13" s="22">
        <v>2.75</v>
      </c>
      <c r="G13" s="25">
        <v>2.95</v>
      </c>
      <c r="H13" s="25">
        <v>1.82</v>
      </c>
      <c r="I13" s="25">
        <v>1.8</v>
      </c>
      <c r="J13" s="25"/>
      <c r="K13" s="12">
        <f t="shared" si="0"/>
        <v>2.2400000000000002</v>
      </c>
      <c r="L13" s="12">
        <f t="shared" si="1"/>
        <v>0.55895438096502925</v>
      </c>
      <c r="M13" s="17">
        <f t="shared" si="2"/>
        <v>0.24953320578795946</v>
      </c>
      <c r="N13" s="30">
        <v>1.8</v>
      </c>
      <c r="O13" s="31"/>
      <c r="P13" s="23"/>
      <c r="Q13" s="32">
        <f t="shared" si="3"/>
        <v>1800</v>
      </c>
      <c r="R13" s="32"/>
      <c r="S13" s="32"/>
    </row>
    <row r="14" spans="1:19" s="8" customFormat="1" ht="48.75" customHeight="1">
      <c r="A14" s="9">
        <v>6</v>
      </c>
      <c r="B14" s="16" t="s">
        <v>22</v>
      </c>
      <c r="C14" s="13" t="s">
        <v>10</v>
      </c>
      <c r="D14" s="10">
        <v>30</v>
      </c>
      <c r="E14" s="11">
        <v>180</v>
      </c>
      <c r="F14" s="22">
        <v>199.5</v>
      </c>
      <c r="G14" s="25">
        <v>197.47</v>
      </c>
      <c r="H14" s="25">
        <v>242.31</v>
      </c>
      <c r="I14" s="25">
        <v>186.98</v>
      </c>
      <c r="J14" s="25"/>
      <c r="K14" s="12">
        <f t="shared" si="0"/>
        <v>201.25</v>
      </c>
      <c r="L14" s="12">
        <f t="shared" si="1"/>
        <v>24.282040070801248</v>
      </c>
      <c r="M14" s="17">
        <f t="shared" si="2"/>
        <v>0.12065609973068943</v>
      </c>
      <c r="N14" s="55">
        <v>180</v>
      </c>
      <c r="O14" s="56"/>
      <c r="P14" s="23"/>
      <c r="Q14" s="32">
        <f t="shared" si="3"/>
        <v>5400</v>
      </c>
      <c r="R14" s="32"/>
      <c r="S14" s="32"/>
    </row>
    <row r="15" spans="1:19" s="8" customFormat="1" ht="41.25" customHeight="1">
      <c r="A15" s="9">
        <v>7</v>
      </c>
      <c r="B15" s="16" t="s">
        <v>23</v>
      </c>
      <c r="C15" s="13" t="s">
        <v>10</v>
      </c>
      <c r="D15" s="10">
        <v>2</v>
      </c>
      <c r="E15" s="11">
        <v>720</v>
      </c>
      <c r="F15" s="22">
        <v>938</v>
      </c>
      <c r="G15" s="25">
        <v>722.5</v>
      </c>
      <c r="H15" s="25">
        <v>771.08</v>
      </c>
      <c r="I15" s="25">
        <v>760</v>
      </c>
      <c r="J15" s="25"/>
      <c r="K15" s="12">
        <f t="shared" si="0"/>
        <v>782.32</v>
      </c>
      <c r="L15" s="12">
        <f t="shared" si="1"/>
        <v>89.892987935655967</v>
      </c>
      <c r="M15" s="17">
        <f t="shared" si="2"/>
        <v>0.11490564977970136</v>
      </c>
      <c r="N15" s="30">
        <v>720</v>
      </c>
      <c r="O15" s="31"/>
      <c r="P15" s="23"/>
      <c r="Q15" s="32">
        <f t="shared" si="3"/>
        <v>1440</v>
      </c>
      <c r="R15" s="32"/>
      <c r="S15" s="32"/>
    </row>
    <row r="16" spans="1:19" s="8" customFormat="1" ht="54" customHeight="1">
      <c r="A16" s="9">
        <v>8</v>
      </c>
      <c r="B16" s="16" t="s">
        <v>24</v>
      </c>
      <c r="C16" s="13" t="s">
        <v>10</v>
      </c>
      <c r="D16" s="10">
        <v>600</v>
      </c>
      <c r="E16" s="11">
        <v>5.6</v>
      </c>
      <c r="F16" s="22">
        <v>7.4</v>
      </c>
      <c r="G16" s="25">
        <v>8.75</v>
      </c>
      <c r="H16" s="25">
        <v>5.7</v>
      </c>
      <c r="I16" s="25">
        <v>6</v>
      </c>
      <c r="J16" s="25"/>
      <c r="K16" s="12">
        <f t="shared" si="0"/>
        <v>6.69</v>
      </c>
      <c r="L16" s="12">
        <f t="shared" si="1"/>
        <v>1.359411637437314</v>
      </c>
      <c r="M16" s="17">
        <f t="shared" si="2"/>
        <v>0.20320054371260296</v>
      </c>
      <c r="N16" s="30">
        <v>5.6</v>
      </c>
      <c r="O16" s="31"/>
      <c r="P16" s="23"/>
      <c r="Q16" s="32">
        <f t="shared" si="3"/>
        <v>3360</v>
      </c>
      <c r="R16" s="32"/>
      <c r="S16" s="32"/>
    </row>
    <row r="17" spans="1:206" s="8" customFormat="1" ht="17.25" customHeight="1">
      <c r="A17" s="9"/>
      <c r="B17" s="24" t="s">
        <v>14</v>
      </c>
      <c r="C17" s="13"/>
      <c r="D17" s="10"/>
      <c r="E17" s="11"/>
      <c r="F17" s="22"/>
      <c r="G17" s="21"/>
      <c r="H17" s="21"/>
      <c r="I17" s="21"/>
      <c r="J17" s="21"/>
      <c r="K17" s="12"/>
      <c r="L17" s="12"/>
      <c r="M17" s="17"/>
      <c r="N17" s="30"/>
      <c r="O17" s="31"/>
      <c r="P17" s="23"/>
      <c r="Q17" s="52">
        <f>SUM(Q9:S16)</f>
        <v>23615.3</v>
      </c>
      <c r="R17" s="53"/>
      <c r="S17" s="54"/>
    </row>
    <row r="18" spans="1:206" ht="18" customHeight="1">
      <c r="A18"/>
      <c r="B18" s="19" t="s">
        <v>12</v>
      </c>
      <c r="C18"/>
      <c r="D18"/>
      <c r="E18"/>
      <c r="F18"/>
      <c r="G18"/>
      <c r="H18"/>
      <c r="I18"/>
      <c r="J18"/>
      <c r="K18"/>
      <c r="L18"/>
      <c r="M18"/>
      <c r="N18" s="43"/>
      <c r="O18" s="44"/>
      <c r="P18" s="20"/>
      <c r="Q18" s="47"/>
      <c r="R18" s="47"/>
      <c r="S18" s="47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</row>
    <row r="19" spans="1:206" ht="30.75" customHeight="1">
      <c r="B19" s="48" t="s">
        <v>8</v>
      </c>
      <c r="C19" s="48"/>
      <c r="D19" s="48"/>
      <c r="E19" s="48"/>
      <c r="F19" s="48"/>
      <c r="G19" s="48"/>
      <c r="H19" s="49"/>
      <c r="I19" s="49"/>
      <c r="J19" s="49"/>
      <c r="K19" s="48"/>
      <c r="L19" s="48"/>
      <c r="M19" s="48"/>
      <c r="N19" s="50"/>
      <c r="O19" s="50"/>
      <c r="P19" s="50"/>
      <c r="Q19" s="50"/>
      <c r="R19" s="50"/>
      <c r="S19" s="51"/>
    </row>
    <row r="20" spans="1:206" ht="30" customHeight="1">
      <c r="A20"/>
      <c r="B20" s="40" t="s">
        <v>9</v>
      </c>
      <c r="C20" s="41"/>
      <c r="D20" s="41"/>
      <c r="E20" s="41"/>
      <c r="F20" s="41"/>
      <c r="G20" s="41"/>
      <c r="H20" s="42"/>
      <c r="I20" s="42"/>
      <c r="J20" s="42"/>
      <c r="K20" s="41"/>
      <c r="L20" s="41"/>
      <c r="M20" s="41"/>
      <c r="N20" s="45"/>
      <c r="O20" s="45"/>
      <c r="P20" s="45"/>
      <c r="Q20" s="45"/>
      <c r="R20" s="45"/>
      <c r="S20" s="46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</row>
    <row r="22" spans="1:206">
      <c r="A22" s="2" t="s">
        <v>31</v>
      </c>
      <c r="B22" s="26" t="s">
        <v>35</v>
      </c>
    </row>
    <row r="23" spans="1:206">
      <c r="B23" s="26" t="s">
        <v>37</v>
      </c>
    </row>
    <row r="24" spans="1:206">
      <c r="B24" s="26" t="s">
        <v>40</v>
      </c>
    </row>
    <row r="25" spans="1:206">
      <c r="B25" s="26" t="s">
        <v>43</v>
      </c>
    </row>
    <row r="26" spans="1:206">
      <c r="B26" s="26" t="s">
        <v>48</v>
      </c>
    </row>
    <row r="27" spans="1:206">
      <c r="B27" s="26" t="s">
        <v>51</v>
      </c>
    </row>
    <row r="28" spans="1:206">
      <c r="B28" s="26" t="s">
        <v>52</v>
      </c>
    </row>
    <row r="29" spans="1:206">
      <c r="B29" s="26" t="s">
        <v>55</v>
      </c>
    </row>
    <row r="31" spans="1:206">
      <c r="A31" s="2" t="s">
        <v>32</v>
      </c>
      <c r="B31" s="26" t="s">
        <v>34</v>
      </c>
    </row>
    <row r="32" spans="1:206">
      <c r="B32" s="26" t="s">
        <v>38</v>
      </c>
    </row>
    <row r="33" spans="1:2">
      <c r="B33" s="26" t="s">
        <v>41</v>
      </c>
    </row>
    <row r="34" spans="1:2">
      <c r="B34" s="26" t="s">
        <v>44</v>
      </c>
    </row>
    <row r="35" spans="1:2">
      <c r="B35" s="26" t="s">
        <v>49</v>
      </c>
    </row>
    <row r="36" spans="1:2">
      <c r="B36" s="26" t="s">
        <v>61</v>
      </c>
    </row>
    <row r="37" spans="1:2">
      <c r="B37" s="26" t="s">
        <v>53</v>
      </c>
    </row>
    <row r="38" spans="1:2">
      <c r="B38" s="26" t="s">
        <v>56</v>
      </c>
    </row>
    <row r="41" spans="1:2">
      <c r="A41" s="2" t="s">
        <v>33</v>
      </c>
      <c r="B41" s="26" t="s">
        <v>36</v>
      </c>
    </row>
    <row r="42" spans="1:2">
      <c r="B42" s="26" t="s">
        <v>39</v>
      </c>
    </row>
    <row r="43" spans="1:2">
      <c r="B43" s="26" t="s">
        <v>42</v>
      </c>
    </row>
    <row r="44" spans="1:2">
      <c r="B44" s="26" t="s">
        <v>45</v>
      </c>
    </row>
    <row r="45" spans="1:2">
      <c r="B45" s="26" t="s">
        <v>50</v>
      </c>
    </row>
    <row r="46" spans="1:2">
      <c r="B46" s="26" t="s">
        <v>62</v>
      </c>
    </row>
    <row r="47" spans="1:2">
      <c r="B47" s="26" t="s">
        <v>54</v>
      </c>
    </row>
    <row r="48" spans="1:2">
      <c r="B48" s="26" t="s">
        <v>57</v>
      </c>
    </row>
    <row r="50" spans="1:2">
      <c r="A50" s="2" t="s">
        <v>59</v>
      </c>
      <c r="B50" s="26" t="s">
        <v>60</v>
      </c>
    </row>
  </sheetData>
  <sheetProtection selectLockedCells="1" selectUnlockedCells="1"/>
  <mergeCells count="39">
    <mergeCell ref="A7:A8"/>
    <mergeCell ref="B7:B8"/>
    <mergeCell ref="C7:C8"/>
    <mergeCell ref="D7:D8"/>
    <mergeCell ref="E7:J7"/>
    <mergeCell ref="Q10:S10"/>
    <mergeCell ref="Q17:S17"/>
    <mergeCell ref="N13:O13"/>
    <mergeCell ref="N14:O14"/>
    <mergeCell ref="N15:O15"/>
    <mergeCell ref="N16:O16"/>
    <mergeCell ref="Q13:S13"/>
    <mergeCell ref="B20:M20"/>
    <mergeCell ref="N18:O18"/>
    <mergeCell ref="N20:S20"/>
    <mergeCell ref="Q18:S18"/>
    <mergeCell ref="B19:S19"/>
    <mergeCell ref="N1:S1"/>
    <mergeCell ref="M3:S3"/>
    <mergeCell ref="B4:M4"/>
    <mergeCell ref="B5:M5"/>
    <mergeCell ref="A6:B6"/>
    <mergeCell ref="C6:S6"/>
    <mergeCell ref="K7:K8"/>
    <mergeCell ref="N17:O17"/>
    <mergeCell ref="Q14:S14"/>
    <mergeCell ref="Q15:S15"/>
    <mergeCell ref="Q16:S16"/>
    <mergeCell ref="L7:L8"/>
    <mergeCell ref="M7:M8"/>
    <mergeCell ref="Q7:S8"/>
    <mergeCell ref="N11:O11"/>
    <mergeCell ref="N12:O12"/>
    <mergeCell ref="Q11:S11"/>
    <mergeCell ref="Q12:S12"/>
    <mergeCell ref="N7:P8"/>
    <mergeCell ref="Q9:S9"/>
    <mergeCell ref="N9:P9"/>
    <mergeCell ref="N10:O10"/>
  </mergeCells>
  <phoneticPr fontId="15" type="noConversion"/>
  <hyperlinks>
    <hyperlink ref="E8" r:id="rId1" display="https://zakupki.gov.ru/epz/contract/contractCard/process-info.html?reestrNumber=2601300753325000052&amp;contractInfoId=103794353" xr:uid="{AA7580CC-48F8-475E-B918-8F75CD74BD60}"/>
    <hyperlink ref="F8" r:id="rId2" display="https://zakupki.gov.ru/epz/contract/contractCard/process-info.html?reestrNumber=2601300753325000052&amp;contractInfoId=103794353" xr:uid="{FD353939-653A-436B-B211-6E9B38F0D381}"/>
    <hyperlink ref="B22" r:id="rId3" xr:uid="{80F9FF3D-646D-44A0-AE78-5ADBE4488235}"/>
    <hyperlink ref="B31" r:id="rId4" xr:uid="{ADAF784E-EFED-478C-A030-F3A2AE4515AF}"/>
    <hyperlink ref="B41" r:id="rId5" xr:uid="{AB1A7A61-E8F7-411F-846B-F3BF8BF8E7AA}"/>
    <hyperlink ref="B23" r:id="rId6" xr:uid="{0A1A4402-F790-4ABC-B06D-BAAC17E6CA78}"/>
    <hyperlink ref="B32" r:id="rId7" xr:uid="{752DD5FE-5A37-45EF-BDB9-DC7A91FD93C0}"/>
    <hyperlink ref="B42" r:id="rId8" xr:uid="{10EEE891-E062-4EAB-B735-6645B9FB831E}"/>
    <hyperlink ref="B24" r:id="rId9" xr:uid="{7AD62AB7-36EC-4F52-B654-50D69D5F13EE}"/>
    <hyperlink ref="B33" r:id="rId10" xr:uid="{C1B2ACE3-97C9-4AD8-941F-F0A1FF7005EF}"/>
    <hyperlink ref="B43" r:id="rId11" xr:uid="{540945D6-79D5-4A5D-8753-0789F6B4B70B}"/>
    <hyperlink ref="B25" r:id="rId12" xr:uid="{732EF130-6D9B-49A0-84C1-C41A2B07212A}"/>
    <hyperlink ref="B34" r:id="rId13" xr:uid="{32F38DDD-A847-4D12-8C23-69610DE947E2}"/>
    <hyperlink ref="B44" r:id="rId14" xr:uid="{F7B77E67-C5B2-45DE-ABC1-2369664845D5}"/>
    <hyperlink ref="B26" r:id="rId15" xr:uid="{0747807C-4D3A-4C44-946A-8230824FED35}"/>
    <hyperlink ref="B35" r:id="rId16" xr:uid="{F1A92920-06C2-45F2-A234-4F085DF76A49}"/>
    <hyperlink ref="B45" r:id="rId17" xr:uid="{DFB2934B-712F-478B-97A3-5856FDC0A112}"/>
    <hyperlink ref="B27" r:id="rId18" xr:uid="{0D9C110D-C447-469F-B8B4-7DD41BC630E0}"/>
    <hyperlink ref="B28" r:id="rId19" xr:uid="{9A03D029-C420-44B4-9C1E-80A23132BA8A}"/>
    <hyperlink ref="B37" r:id="rId20" xr:uid="{B68C8E26-E597-4CB9-83B2-C689C73A2A9E}"/>
    <hyperlink ref="B47" r:id="rId21" xr:uid="{FA7A2147-5E9E-49FE-B75E-A38C65A1AC93}"/>
    <hyperlink ref="B29" r:id="rId22" xr:uid="{7B1325B7-CC69-40AC-A47E-AF34E49C8D73}"/>
    <hyperlink ref="B38" r:id="rId23" xr:uid="{5AB3573B-8A60-426E-A1FC-7589AA0ED37A}"/>
    <hyperlink ref="B48" r:id="rId24" xr:uid="{D8137FDD-4856-479E-BDA1-BA4BA9D1F00F}"/>
    <hyperlink ref="B50" r:id="rId25" xr:uid="{4C9E37F4-A58B-42D7-A690-5ADC613C444D}"/>
    <hyperlink ref="B36" r:id="rId26" xr:uid="{013035E9-2C88-4863-AE68-C3DBDBB0057E}"/>
    <hyperlink ref="B46" r:id="rId27" xr:uid="{A8A9FC8C-3C4E-4BDA-B8CC-3C57FD38951D}"/>
  </hyperlinks>
  <pageMargins left="0.25" right="0.25" top="0.75" bottom="0.75" header="0.3" footer="0.3"/>
  <pageSetup paperSize="9" scale="34" firstPageNumber="0" pageOrder="overThenDown" orientation="landscape" horizontalDpi="300" verticalDpi="300" r:id="rId28"/>
  <headerFooter alignWithMargins="0"/>
  <colBreaks count="1" manualBreakCount="1">
    <brk id="10" max="1048575" man="1"/>
  </colBreaks>
  <drawing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C90E2-0CA7-4A5B-BD8E-DD3F9F28F6F3}">
  <dimension ref="B2:AL20"/>
  <sheetViews>
    <sheetView topLeftCell="J1" workbookViewId="0">
      <selection activeCell="AK9" sqref="AK9:AK18"/>
    </sheetView>
  </sheetViews>
  <sheetFormatPr defaultRowHeight="15"/>
  <sheetData>
    <row r="2" spans="2:38" ht="18.75">
      <c r="B2" s="61"/>
      <c r="C2" s="62" t="s">
        <v>63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2:38" ht="18.75">
      <c r="B3" s="63" t="s">
        <v>64</v>
      </c>
      <c r="C3" s="63"/>
      <c r="D3" s="63"/>
      <c r="E3" s="64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6"/>
      <c r="AD3" s="66"/>
      <c r="AE3" s="66"/>
      <c r="AF3" s="66"/>
      <c r="AG3" s="66"/>
      <c r="AH3" s="66"/>
      <c r="AI3" s="66"/>
      <c r="AJ3" s="61"/>
    </row>
    <row r="4" spans="2:38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8"/>
      <c r="Z4" s="68"/>
      <c r="AA4" s="66"/>
      <c r="AB4" s="68"/>
      <c r="AC4" s="68"/>
      <c r="AD4" s="68"/>
      <c r="AE4" s="68"/>
      <c r="AF4" s="68"/>
      <c r="AG4" s="69" t="s">
        <v>65</v>
      </c>
      <c r="AH4" s="69"/>
      <c r="AI4" s="69"/>
      <c r="AJ4" s="61"/>
    </row>
    <row r="5" spans="2:38">
      <c r="B5" s="70"/>
      <c r="C5" s="71">
        <v>1991</v>
      </c>
      <c r="D5" s="71">
        <v>1992</v>
      </c>
      <c r="E5" s="71">
        <v>1993</v>
      </c>
      <c r="F5" s="71">
        <v>1994</v>
      </c>
      <c r="G5" s="71">
        <v>1995</v>
      </c>
      <c r="H5" s="71">
        <v>1996</v>
      </c>
      <c r="I5" s="71">
        <v>1997</v>
      </c>
      <c r="J5" s="71">
        <v>1998</v>
      </c>
      <c r="K5" s="71">
        <v>1999</v>
      </c>
      <c r="L5" s="71">
        <v>2000</v>
      </c>
      <c r="M5" s="71">
        <v>2001</v>
      </c>
      <c r="N5" s="71">
        <v>2002</v>
      </c>
      <c r="O5" s="71">
        <v>2003</v>
      </c>
      <c r="P5" s="71">
        <v>2004</v>
      </c>
      <c r="Q5" s="71">
        <v>2005</v>
      </c>
      <c r="R5" s="71">
        <v>2006</v>
      </c>
      <c r="S5" s="71">
        <v>2007</v>
      </c>
      <c r="T5" s="71">
        <v>2008</v>
      </c>
      <c r="U5" s="71">
        <v>2009</v>
      </c>
      <c r="V5" s="71">
        <v>2010</v>
      </c>
      <c r="W5" s="71">
        <v>2011</v>
      </c>
      <c r="X5" s="71">
        <v>2012</v>
      </c>
      <c r="Y5" s="72">
        <v>2013</v>
      </c>
      <c r="Z5" s="72">
        <v>2014</v>
      </c>
      <c r="AA5" s="71">
        <v>2015</v>
      </c>
      <c r="AB5" s="71">
        <v>2016</v>
      </c>
      <c r="AC5" s="71">
        <v>2017</v>
      </c>
      <c r="AD5" s="71">
        <v>2018</v>
      </c>
      <c r="AE5" s="71">
        <v>2019</v>
      </c>
      <c r="AF5" s="71">
        <v>2020</v>
      </c>
      <c r="AG5" s="71">
        <v>2021</v>
      </c>
      <c r="AH5" s="71">
        <v>2022</v>
      </c>
      <c r="AI5" s="71">
        <v>2023</v>
      </c>
      <c r="AJ5" s="73">
        <v>2024</v>
      </c>
      <c r="AK5" s="74">
        <v>2025</v>
      </c>
      <c r="AL5" s="73">
        <v>2026</v>
      </c>
    </row>
    <row r="6" spans="2:38">
      <c r="B6" s="75" t="s">
        <v>66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7"/>
    </row>
    <row r="7" spans="2:38">
      <c r="B7" s="78" t="s">
        <v>67</v>
      </c>
      <c r="C7" s="79">
        <v>106.2</v>
      </c>
      <c r="D7" s="79">
        <v>345.3</v>
      </c>
      <c r="E7" s="79">
        <v>125.8</v>
      </c>
      <c r="F7" s="79">
        <v>117.9</v>
      </c>
      <c r="G7" s="79">
        <v>117.77</v>
      </c>
      <c r="H7" s="79">
        <v>104.11</v>
      </c>
      <c r="I7" s="79">
        <v>102.34</v>
      </c>
      <c r="J7" s="79">
        <v>101.51</v>
      </c>
      <c r="K7" s="79">
        <v>108.38</v>
      </c>
      <c r="L7" s="79">
        <v>102.33</v>
      </c>
      <c r="M7" s="79">
        <v>102.76</v>
      </c>
      <c r="N7" s="79">
        <v>103.09</v>
      </c>
      <c r="O7" s="79">
        <v>102.4</v>
      </c>
      <c r="P7" s="79">
        <v>101.75</v>
      </c>
      <c r="Q7" s="79">
        <v>102.62</v>
      </c>
      <c r="R7" s="79">
        <v>102.43</v>
      </c>
      <c r="S7" s="79">
        <v>101.68</v>
      </c>
      <c r="T7" s="79">
        <v>102.31</v>
      </c>
      <c r="U7" s="79">
        <v>102.37</v>
      </c>
      <c r="V7" s="79">
        <v>101.64</v>
      </c>
      <c r="W7" s="79">
        <v>102.37</v>
      </c>
      <c r="X7" s="79">
        <v>100.5</v>
      </c>
      <c r="Y7" s="79">
        <v>100.97</v>
      </c>
      <c r="Z7" s="79">
        <v>100.59</v>
      </c>
      <c r="AA7" s="79">
        <v>103.85</v>
      </c>
      <c r="AB7" s="79">
        <v>100.96</v>
      </c>
      <c r="AC7" s="79">
        <v>100.62</v>
      </c>
      <c r="AD7" s="79">
        <v>100.31</v>
      </c>
      <c r="AE7" s="80">
        <v>101.01</v>
      </c>
      <c r="AF7" s="79">
        <v>100.4</v>
      </c>
      <c r="AG7" s="80">
        <v>100.67</v>
      </c>
      <c r="AH7" s="80">
        <v>100.99</v>
      </c>
      <c r="AI7" s="80">
        <v>100.84</v>
      </c>
      <c r="AJ7" s="81">
        <v>100.86</v>
      </c>
      <c r="AK7" s="82">
        <v>101.23</v>
      </c>
      <c r="AL7" s="81">
        <v>101.62</v>
      </c>
    </row>
    <row r="8" spans="2:38">
      <c r="B8" s="78" t="s">
        <v>68</v>
      </c>
      <c r="C8" s="79">
        <v>104.8</v>
      </c>
      <c r="D8" s="79">
        <v>138</v>
      </c>
      <c r="E8" s="79">
        <v>124.7</v>
      </c>
      <c r="F8" s="79">
        <v>110.82</v>
      </c>
      <c r="G8" s="79">
        <v>111.02</v>
      </c>
      <c r="H8" s="79">
        <v>102.79</v>
      </c>
      <c r="I8" s="79">
        <v>101.54</v>
      </c>
      <c r="J8" s="79">
        <v>100.89</v>
      </c>
      <c r="K8" s="79">
        <v>104.13</v>
      </c>
      <c r="L8" s="79">
        <v>101.04</v>
      </c>
      <c r="M8" s="79">
        <v>102.28</v>
      </c>
      <c r="N8" s="79">
        <v>101.16</v>
      </c>
      <c r="O8" s="79">
        <v>101.63</v>
      </c>
      <c r="P8" s="79">
        <v>100.99</v>
      </c>
      <c r="Q8" s="79">
        <v>101.23</v>
      </c>
      <c r="R8" s="79">
        <v>101.66</v>
      </c>
      <c r="S8" s="79">
        <v>101.11</v>
      </c>
      <c r="T8" s="79">
        <v>101.2</v>
      </c>
      <c r="U8" s="79">
        <v>101.65</v>
      </c>
      <c r="V8" s="79">
        <v>100.86</v>
      </c>
      <c r="W8" s="79">
        <v>100.78</v>
      </c>
      <c r="X8" s="79">
        <v>100.37</v>
      </c>
      <c r="Y8" s="79">
        <v>100.56</v>
      </c>
      <c r="Z8" s="79">
        <v>100.7</v>
      </c>
      <c r="AA8" s="79">
        <v>102.22</v>
      </c>
      <c r="AB8" s="79">
        <v>100.63</v>
      </c>
      <c r="AC8" s="79">
        <v>100.22</v>
      </c>
      <c r="AD8" s="79">
        <v>100.21</v>
      </c>
      <c r="AE8" s="80">
        <v>100.44</v>
      </c>
      <c r="AF8" s="80">
        <v>100.33</v>
      </c>
      <c r="AG8" s="80">
        <v>100.78</v>
      </c>
      <c r="AH8" s="80">
        <v>101.17</v>
      </c>
      <c r="AI8" s="80">
        <v>100.46</v>
      </c>
      <c r="AJ8" s="81">
        <v>100.68</v>
      </c>
      <c r="AK8" s="82">
        <v>100.81</v>
      </c>
      <c r="AL8" s="81">
        <v>100.73</v>
      </c>
    </row>
    <row r="9" spans="2:38">
      <c r="B9" s="78" t="s">
        <v>69</v>
      </c>
      <c r="C9" s="79">
        <v>106.3</v>
      </c>
      <c r="D9" s="79">
        <v>129.9</v>
      </c>
      <c r="E9" s="79">
        <v>120.1</v>
      </c>
      <c r="F9" s="79">
        <v>107.41</v>
      </c>
      <c r="G9" s="79">
        <v>108.94</v>
      </c>
      <c r="H9" s="79">
        <v>102.8</v>
      </c>
      <c r="I9" s="79">
        <v>101.43</v>
      </c>
      <c r="J9" s="79">
        <v>100.64</v>
      </c>
      <c r="K9" s="79">
        <v>102.79</v>
      </c>
      <c r="L9" s="79">
        <v>100.64</v>
      </c>
      <c r="M9" s="79">
        <v>101.86</v>
      </c>
      <c r="N9" s="79">
        <v>101.08</v>
      </c>
      <c r="O9" s="79">
        <v>101.05</v>
      </c>
      <c r="P9" s="79">
        <v>100.75</v>
      </c>
      <c r="Q9" s="79">
        <v>101.34</v>
      </c>
      <c r="R9" s="79">
        <v>100.82</v>
      </c>
      <c r="S9" s="79">
        <v>100.59</v>
      </c>
      <c r="T9" s="79">
        <v>101.2</v>
      </c>
      <c r="U9" s="79">
        <v>101.31</v>
      </c>
      <c r="V9" s="79">
        <v>100.63</v>
      </c>
      <c r="W9" s="79">
        <v>100.62</v>
      </c>
      <c r="X9" s="79">
        <v>100.58</v>
      </c>
      <c r="Y9" s="79">
        <v>100.34</v>
      </c>
      <c r="Z9" s="79">
        <v>101.02</v>
      </c>
      <c r="AA9" s="79">
        <v>101.21</v>
      </c>
      <c r="AB9" s="79">
        <v>100.46</v>
      </c>
      <c r="AC9" s="79">
        <v>100.13</v>
      </c>
      <c r="AD9" s="79">
        <v>100.29</v>
      </c>
      <c r="AE9" s="80">
        <v>100.32</v>
      </c>
      <c r="AF9" s="80">
        <v>100.55</v>
      </c>
      <c r="AG9" s="80">
        <v>100.66</v>
      </c>
      <c r="AH9" s="80">
        <v>107.61</v>
      </c>
      <c r="AI9" s="80">
        <v>100.37</v>
      </c>
      <c r="AJ9" s="81">
        <v>100.39</v>
      </c>
      <c r="AK9" s="82">
        <v>100.65</v>
      </c>
      <c r="AL9" s="83">
        <v>100.6</v>
      </c>
    </row>
    <row r="10" spans="2:38">
      <c r="B10" s="78" t="s">
        <v>70</v>
      </c>
      <c r="C10" s="79">
        <v>163.5</v>
      </c>
      <c r="D10" s="79">
        <v>121.7</v>
      </c>
      <c r="E10" s="79">
        <v>118.7</v>
      </c>
      <c r="F10" s="79">
        <v>108.49</v>
      </c>
      <c r="G10" s="79">
        <v>108.47</v>
      </c>
      <c r="H10" s="79">
        <v>102.16</v>
      </c>
      <c r="I10" s="79">
        <v>100.96</v>
      </c>
      <c r="J10" s="79">
        <v>100.38</v>
      </c>
      <c r="K10" s="79">
        <v>103.03</v>
      </c>
      <c r="L10" s="79">
        <v>100.89</v>
      </c>
      <c r="M10" s="79">
        <v>101.79</v>
      </c>
      <c r="N10" s="79">
        <v>101.16</v>
      </c>
      <c r="O10" s="79">
        <v>101.02</v>
      </c>
      <c r="P10" s="79">
        <v>100.99</v>
      </c>
      <c r="Q10" s="79">
        <v>101.12</v>
      </c>
      <c r="R10" s="79">
        <v>100.35</v>
      </c>
      <c r="S10" s="79">
        <v>100.57</v>
      </c>
      <c r="T10" s="79">
        <v>101.42</v>
      </c>
      <c r="U10" s="79">
        <v>100.69</v>
      </c>
      <c r="V10" s="79">
        <v>100.29</v>
      </c>
      <c r="W10" s="79">
        <v>100.43</v>
      </c>
      <c r="X10" s="79">
        <v>100.31</v>
      </c>
      <c r="Y10" s="79">
        <v>100.51</v>
      </c>
      <c r="Z10" s="79">
        <v>100.9</v>
      </c>
      <c r="AA10" s="79">
        <v>100.46</v>
      </c>
      <c r="AB10" s="79">
        <v>100.44</v>
      </c>
      <c r="AC10" s="79">
        <v>100.33</v>
      </c>
      <c r="AD10" s="79">
        <v>100.38</v>
      </c>
      <c r="AE10" s="80">
        <v>100.29</v>
      </c>
      <c r="AF10" s="80">
        <v>100.83</v>
      </c>
      <c r="AG10" s="80">
        <v>100.58</v>
      </c>
      <c r="AH10" s="80">
        <v>101.56</v>
      </c>
      <c r="AI10" s="80">
        <v>100.38</v>
      </c>
      <c r="AJ10" s="83">
        <v>100.5</v>
      </c>
      <c r="AK10" s="84">
        <v>100.4</v>
      </c>
      <c r="AL10" s="81">
        <v>100.14</v>
      </c>
    </row>
    <row r="11" spans="2:38">
      <c r="B11" s="78" t="s">
        <v>71</v>
      </c>
      <c r="C11" s="79">
        <v>103</v>
      </c>
      <c r="D11" s="79">
        <v>111.9</v>
      </c>
      <c r="E11" s="79">
        <v>118.1</v>
      </c>
      <c r="F11" s="79">
        <v>106.91</v>
      </c>
      <c r="G11" s="79">
        <v>107.93</v>
      </c>
      <c r="H11" s="79">
        <v>101.6</v>
      </c>
      <c r="I11" s="79">
        <v>100.94</v>
      </c>
      <c r="J11" s="79">
        <v>100.5</v>
      </c>
      <c r="K11" s="79">
        <v>102.22</v>
      </c>
      <c r="L11" s="79">
        <v>101.75</v>
      </c>
      <c r="M11" s="79">
        <v>101.78</v>
      </c>
      <c r="N11" s="79">
        <v>101.69</v>
      </c>
      <c r="O11" s="79">
        <v>100.8</v>
      </c>
      <c r="P11" s="79">
        <v>100.74</v>
      </c>
      <c r="Q11" s="79">
        <v>100.8</v>
      </c>
      <c r="R11" s="79">
        <v>100.48</v>
      </c>
      <c r="S11" s="79">
        <v>100.63</v>
      </c>
      <c r="T11" s="79">
        <v>101.35</v>
      </c>
      <c r="U11" s="79">
        <v>100.57</v>
      </c>
      <c r="V11" s="79">
        <v>100.5</v>
      </c>
      <c r="W11" s="79">
        <v>100.48</v>
      </c>
      <c r="X11" s="79">
        <v>100.52</v>
      </c>
      <c r="Y11" s="79">
        <v>100.66</v>
      </c>
      <c r="Z11" s="79">
        <v>100.9</v>
      </c>
      <c r="AA11" s="79">
        <v>100.35</v>
      </c>
      <c r="AB11" s="79">
        <v>100.41</v>
      </c>
      <c r="AC11" s="79">
        <v>100.37</v>
      </c>
      <c r="AD11" s="79">
        <v>100.38</v>
      </c>
      <c r="AE11" s="80">
        <v>100.34</v>
      </c>
      <c r="AF11" s="80">
        <v>100.27</v>
      </c>
      <c r="AG11" s="80">
        <v>100.74</v>
      </c>
      <c r="AH11" s="80">
        <v>100.12</v>
      </c>
      <c r="AI11" s="80">
        <v>100.31</v>
      </c>
      <c r="AJ11" s="81">
        <v>100.74</v>
      </c>
      <c r="AK11" s="84">
        <v>100.43</v>
      </c>
      <c r="AL11" s="81">
        <v>100.17</v>
      </c>
    </row>
    <row r="12" spans="2:38">
      <c r="B12" s="78" t="s">
        <v>72</v>
      </c>
      <c r="C12" s="79">
        <v>101.2</v>
      </c>
      <c r="D12" s="79">
        <v>119.1</v>
      </c>
      <c r="E12" s="79">
        <v>119.9</v>
      </c>
      <c r="F12" s="79">
        <v>106</v>
      </c>
      <c r="G12" s="79">
        <v>106.66</v>
      </c>
      <c r="H12" s="79">
        <v>101.17</v>
      </c>
      <c r="I12" s="79">
        <v>101.1</v>
      </c>
      <c r="J12" s="79">
        <v>100.08</v>
      </c>
      <c r="K12" s="79">
        <v>101.91</v>
      </c>
      <c r="L12" s="79">
        <v>102.55</v>
      </c>
      <c r="M12" s="79">
        <v>101.62</v>
      </c>
      <c r="N12" s="79">
        <v>100.53</v>
      </c>
      <c r="O12" s="79">
        <v>100.8</v>
      </c>
      <c r="P12" s="79">
        <v>100.78</v>
      </c>
      <c r="Q12" s="79">
        <v>100.64</v>
      </c>
      <c r="R12" s="79">
        <v>100.28</v>
      </c>
      <c r="S12" s="79">
        <v>100.95</v>
      </c>
      <c r="T12" s="79">
        <v>100.97</v>
      </c>
      <c r="U12" s="79">
        <v>100.6</v>
      </c>
      <c r="V12" s="79">
        <v>100.39</v>
      </c>
      <c r="W12" s="79">
        <v>100.23</v>
      </c>
      <c r="X12" s="79">
        <v>100.89</v>
      </c>
      <c r="Y12" s="79">
        <v>100.42</v>
      </c>
      <c r="Z12" s="79">
        <v>100.62</v>
      </c>
      <c r="AA12" s="79">
        <v>100.19</v>
      </c>
      <c r="AB12" s="79">
        <v>100.36</v>
      </c>
      <c r="AC12" s="79">
        <v>100.61</v>
      </c>
      <c r="AD12" s="79">
        <v>100.49</v>
      </c>
      <c r="AE12" s="79">
        <v>100.04</v>
      </c>
      <c r="AF12" s="80">
        <v>100.22</v>
      </c>
      <c r="AG12" s="80">
        <v>100.69</v>
      </c>
      <c r="AH12" s="80">
        <v>99.65</v>
      </c>
      <c r="AI12" s="80">
        <v>100.37</v>
      </c>
      <c r="AJ12" s="81">
        <v>100.64</v>
      </c>
      <c r="AK12" s="84">
        <v>100.2</v>
      </c>
      <c r="AL12" s="82">
        <v>100.87</v>
      </c>
    </row>
    <row r="13" spans="2:38">
      <c r="B13" s="78" t="s">
        <v>73</v>
      </c>
      <c r="C13" s="79">
        <v>100.6</v>
      </c>
      <c r="D13" s="79">
        <v>110.6</v>
      </c>
      <c r="E13" s="79">
        <v>122.39</v>
      </c>
      <c r="F13" s="79">
        <v>105.33</v>
      </c>
      <c r="G13" s="79">
        <v>105.38</v>
      </c>
      <c r="H13" s="79">
        <v>100.72</v>
      </c>
      <c r="I13" s="79">
        <v>100.93</v>
      </c>
      <c r="J13" s="79">
        <v>100.17</v>
      </c>
      <c r="K13" s="79">
        <v>102.82</v>
      </c>
      <c r="L13" s="79">
        <v>101.79</v>
      </c>
      <c r="M13" s="79">
        <v>100.45</v>
      </c>
      <c r="N13" s="79">
        <v>100.72</v>
      </c>
      <c r="O13" s="79">
        <v>100.71</v>
      </c>
      <c r="P13" s="79">
        <v>100.92</v>
      </c>
      <c r="Q13" s="79">
        <v>100.46</v>
      </c>
      <c r="R13" s="79">
        <v>100.67</v>
      </c>
      <c r="S13" s="79">
        <v>100.87</v>
      </c>
      <c r="T13" s="79">
        <v>100.51</v>
      </c>
      <c r="U13" s="79">
        <v>100.63</v>
      </c>
      <c r="V13" s="79">
        <v>100.36</v>
      </c>
      <c r="W13" s="79">
        <v>99.99</v>
      </c>
      <c r="X13" s="79">
        <v>101.23</v>
      </c>
      <c r="Y13" s="79">
        <v>100.82</v>
      </c>
      <c r="Z13" s="79">
        <v>100.49</v>
      </c>
      <c r="AA13" s="79">
        <v>100.8</v>
      </c>
      <c r="AB13" s="79">
        <v>100.54</v>
      </c>
      <c r="AC13" s="79">
        <v>100.07</v>
      </c>
      <c r="AD13" s="79">
        <v>100.27</v>
      </c>
      <c r="AE13" s="79">
        <v>100.2</v>
      </c>
      <c r="AF13" s="80">
        <v>100.35</v>
      </c>
      <c r="AG13" s="80">
        <v>100.31</v>
      </c>
      <c r="AH13" s="80">
        <v>99.61</v>
      </c>
      <c r="AI13" s="80">
        <v>100.63</v>
      </c>
      <c r="AJ13" s="81">
        <v>101.14</v>
      </c>
      <c r="AK13" s="82">
        <v>100.57</v>
      </c>
      <c r="AL13" s="81">
        <v>100.54</v>
      </c>
    </row>
    <row r="14" spans="2:38">
      <c r="B14" s="78" t="s">
        <v>74</v>
      </c>
      <c r="C14" s="79">
        <v>100.5</v>
      </c>
      <c r="D14" s="79">
        <v>108.6</v>
      </c>
      <c r="E14" s="79">
        <v>126</v>
      </c>
      <c r="F14" s="79">
        <v>104.62</v>
      </c>
      <c r="G14" s="79">
        <v>104.56</v>
      </c>
      <c r="H14" s="79">
        <v>99.79</v>
      </c>
      <c r="I14" s="79">
        <v>99.86</v>
      </c>
      <c r="J14" s="79">
        <v>103.67</v>
      </c>
      <c r="K14" s="79">
        <v>101.16</v>
      </c>
      <c r="L14" s="79">
        <v>100.98</v>
      </c>
      <c r="M14" s="79">
        <v>100.01</v>
      </c>
      <c r="N14" s="79">
        <v>100.09</v>
      </c>
      <c r="O14" s="79">
        <v>99.59</v>
      </c>
      <c r="P14" s="79">
        <v>100.42</v>
      </c>
      <c r="Q14" s="79">
        <v>99.86</v>
      </c>
      <c r="R14" s="79">
        <v>100.19</v>
      </c>
      <c r="S14" s="79">
        <v>100.09</v>
      </c>
      <c r="T14" s="79">
        <v>100.36</v>
      </c>
      <c r="U14" s="79">
        <v>100</v>
      </c>
      <c r="V14" s="79">
        <v>100.55</v>
      </c>
      <c r="W14" s="79">
        <v>99.76</v>
      </c>
      <c r="X14" s="79">
        <v>100.1</v>
      </c>
      <c r="Y14" s="79">
        <v>100.14</v>
      </c>
      <c r="Z14" s="79">
        <v>100.24</v>
      </c>
      <c r="AA14" s="79">
        <v>100.35</v>
      </c>
      <c r="AB14" s="79">
        <v>100.01</v>
      </c>
      <c r="AC14" s="79">
        <v>99.46</v>
      </c>
      <c r="AD14" s="79">
        <v>100.01</v>
      </c>
      <c r="AE14" s="80">
        <v>99.76</v>
      </c>
      <c r="AF14" s="80">
        <v>99.96</v>
      </c>
      <c r="AG14" s="80">
        <v>100.17</v>
      </c>
      <c r="AH14" s="80">
        <v>99.48</v>
      </c>
      <c r="AI14" s="80">
        <v>100.28</v>
      </c>
      <c r="AJ14" s="83">
        <v>100.2</v>
      </c>
      <c r="AK14" s="84">
        <v>99.6</v>
      </c>
      <c r="AL14" s="85"/>
    </row>
    <row r="15" spans="2:38">
      <c r="B15" s="78" t="s">
        <v>75</v>
      </c>
      <c r="C15" s="79">
        <v>101.1</v>
      </c>
      <c r="D15" s="79">
        <v>111.5</v>
      </c>
      <c r="E15" s="79">
        <v>123</v>
      </c>
      <c r="F15" s="79">
        <v>107.96</v>
      </c>
      <c r="G15" s="79">
        <v>104.46</v>
      </c>
      <c r="H15" s="79">
        <v>100.33</v>
      </c>
      <c r="I15" s="79">
        <v>99.7</v>
      </c>
      <c r="J15" s="79">
        <v>138.43</v>
      </c>
      <c r="K15" s="79">
        <v>101.48</v>
      </c>
      <c r="L15" s="79">
        <v>101.32</v>
      </c>
      <c r="M15" s="79">
        <v>100.6</v>
      </c>
      <c r="N15" s="79">
        <v>100.4</v>
      </c>
      <c r="O15" s="79">
        <v>100.34</v>
      </c>
      <c r="P15" s="79">
        <v>100.43</v>
      </c>
      <c r="Q15" s="79">
        <v>100.25</v>
      </c>
      <c r="R15" s="79">
        <v>100.09</v>
      </c>
      <c r="S15" s="79">
        <v>100.79</v>
      </c>
      <c r="T15" s="79">
        <v>100.8</v>
      </c>
      <c r="U15" s="79">
        <v>99.97</v>
      </c>
      <c r="V15" s="79">
        <v>100.84</v>
      </c>
      <c r="W15" s="79">
        <v>99.96</v>
      </c>
      <c r="X15" s="79">
        <v>100.55</v>
      </c>
      <c r="Y15" s="79">
        <v>100.21</v>
      </c>
      <c r="Z15" s="79">
        <v>100.65</v>
      </c>
      <c r="AA15" s="79">
        <v>100.57</v>
      </c>
      <c r="AB15" s="79">
        <v>100.17</v>
      </c>
      <c r="AC15" s="79">
        <v>99.85</v>
      </c>
      <c r="AD15" s="79">
        <v>100.16</v>
      </c>
      <c r="AE15" s="80">
        <v>99.84</v>
      </c>
      <c r="AF15" s="80">
        <v>99.93</v>
      </c>
      <c r="AG15" s="79">
        <v>100.6</v>
      </c>
      <c r="AH15" s="80">
        <v>100.05</v>
      </c>
      <c r="AI15" s="80">
        <v>100.87</v>
      </c>
      <c r="AJ15" s="81">
        <v>100.48</v>
      </c>
      <c r="AK15" s="84">
        <v>100.34</v>
      </c>
      <c r="AL15" s="85"/>
    </row>
    <row r="16" spans="2:38">
      <c r="B16" s="78" t="s">
        <v>76</v>
      </c>
      <c r="C16" s="79">
        <v>103.5</v>
      </c>
      <c r="D16" s="79">
        <v>122.9</v>
      </c>
      <c r="E16" s="79">
        <v>119.5</v>
      </c>
      <c r="F16" s="79">
        <v>115</v>
      </c>
      <c r="G16" s="79">
        <v>104.72</v>
      </c>
      <c r="H16" s="79">
        <v>101.2</v>
      </c>
      <c r="I16" s="79">
        <v>100.17</v>
      </c>
      <c r="J16" s="79">
        <v>104.54</v>
      </c>
      <c r="K16" s="79">
        <v>101.37</v>
      </c>
      <c r="L16" s="79">
        <v>102.11</v>
      </c>
      <c r="M16" s="79">
        <v>101.09</v>
      </c>
      <c r="N16" s="79">
        <v>101.07</v>
      </c>
      <c r="O16" s="79">
        <v>101</v>
      </c>
      <c r="P16" s="79">
        <v>101.14</v>
      </c>
      <c r="Q16" s="79">
        <v>100.55</v>
      </c>
      <c r="R16" s="79">
        <v>100.28</v>
      </c>
      <c r="S16" s="79">
        <v>101.64</v>
      </c>
      <c r="T16" s="79">
        <v>100.91</v>
      </c>
      <c r="U16" s="79">
        <v>100</v>
      </c>
      <c r="V16" s="79">
        <v>100.5</v>
      </c>
      <c r="W16" s="79">
        <v>100.48</v>
      </c>
      <c r="X16" s="79">
        <v>100.46</v>
      </c>
      <c r="Y16" s="79">
        <v>100.57</v>
      </c>
      <c r="Z16" s="79">
        <v>100.82</v>
      </c>
      <c r="AA16" s="79">
        <v>100.74</v>
      </c>
      <c r="AB16" s="79">
        <v>100.43</v>
      </c>
      <c r="AC16" s="79">
        <v>100.2</v>
      </c>
      <c r="AD16" s="79">
        <v>100.35</v>
      </c>
      <c r="AE16" s="80">
        <v>100.13</v>
      </c>
      <c r="AF16" s="80">
        <v>100.43</v>
      </c>
      <c r="AG16" s="80">
        <v>101.11</v>
      </c>
      <c r="AH16" s="80">
        <v>100.18</v>
      </c>
      <c r="AI16" s="80">
        <v>100.83</v>
      </c>
      <c r="AJ16" s="81">
        <v>100.75</v>
      </c>
      <c r="AK16" s="84">
        <v>100.5</v>
      </c>
      <c r="AL16" s="85"/>
    </row>
    <row r="17" spans="2:38">
      <c r="B17" s="78" t="s">
        <v>77</v>
      </c>
      <c r="C17" s="79">
        <v>108.9</v>
      </c>
      <c r="D17" s="79">
        <v>126.1</v>
      </c>
      <c r="E17" s="79">
        <v>116.39</v>
      </c>
      <c r="F17" s="79">
        <v>114.61</v>
      </c>
      <c r="G17" s="79">
        <v>104.56</v>
      </c>
      <c r="H17" s="79">
        <v>101.88</v>
      </c>
      <c r="I17" s="79">
        <v>100.61</v>
      </c>
      <c r="J17" s="79">
        <v>105.67</v>
      </c>
      <c r="K17" s="79">
        <v>101.23</v>
      </c>
      <c r="L17" s="79">
        <v>101.52</v>
      </c>
      <c r="M17" s="79">
        <v>101.36</v>
      </c>
      <c r="N17" s="79">
        <v>101.61</v>
      </c>
      <c r="O17" s="79">
        <v>100.96</v>
      </c>
      <c r="P17" s="79">
        <v>101.11</v>
      </c>
      <c r="Q17" s="79">
        <v>100.74</v>
      </c>
      <c r="R17" s="79">
        <v>100.63</v>
      </c>
      <c r="S17" s="79">
        <v>101.23</v>
      </c>
      <c r="T17" s="79">
        <v>100.83</v>
      </c>
      <c r="U17" s="79">
        <v>100.29</v>
      </c>
      <c r="V17" s="79">
        <v>100.81</v>
      </c>
      <c r="W17" s="79">
        <v>100.42</v>
      </c>
      <c r="X17" s="79">
        <v>100.34</v>
      </c>
      <c r="Y17" s="79">
        <v>100.56</v>
      </c>
      <c r="Z17" s="79">
        <v>101.28</v>
      </c>
      <c r="AA17" s="79">
        <v>100.75</v>
      </c>
      <c r="AB17" s="79">
        <v>100.44</v>
      </c>
      <c r="AC17" s="79">
        <v>100.22</v>
      </c>
      <c r="AD17" s="79">
        <v>100.5</v>
      </c>
      <c r="AE17" s="80">
        <v>100.28</v>
      </c>
      <c r="AF17" s="80">
        <v>100.71</v>
      </c>
      <c r="AG17" s="80">
        <v>100.96</v>
      </c>
      <c r="AH17" s="80">
        <v>100.37</v>
      </c>
      <c r="AI17" s="80">
        <v>101.11</v>
      </c>
      <c r="AJ17" s="81">
        <v>101.43</v>
      </c>
      <c r="AK17" s="84">
        <v>100.42</v>
      </c>
      <c r="AL17" s="85"/>
    </row>
    <row r="18" spans="2:38">
      <c r="B18" s="78" t="s">
        <v>78</v>
      </c>
      <c r="C18" s="79">
        <v>112.1</v>
      </c>
      <c r="D18" s="79">
        <v>125.2</v>
      </c>
      <c r="E18" s="79">
        <v>112.5</v>
      </c>
      <c r="F18" s="79">
        <v>116.44</v>
      </c>
      <c r="G18" s="79">
        <v>103.2</v>
      </c>
      <c r="H18" s="79">
        <v>101.42</v>
      </c>
      <c r="I18" s="79">
        <v>100.96</v>
      </c>
      <c r="J18" s="79">
        <v>111.61</v>
      </c>
      <c r="K18" s="79">
        <v>101.26</v>
      </c>
      <c r="L18" s="79">
        <v>101.64</v>
      </c>
      <c r="M18" s="79">
        <v>101.6</v>
      </c>
      <c r="N18" s="79">
        <v>101.54</v>
      </c>
      <c r="O18" s="79">
        <v>101.1</v>
      </c>
      <c r="P18" s="79">
        <v>101.14</v>
      </c>
      <c r="Q18" s="79">
        <v>100.82</v>
      </c>
      <c r="R18" s="79">
        <v>100.79</v>
      </c>
      <c r="S18" s="79">
        <v>101.13</v>
      </c>
      <c r="T18" s="79">
        <v>100.69</v>
      </c>
      <c r="U18" s="79">
        <v>100.41</v>
      </c>
      <c r="V18" s="79">
        <v>101.08</v>
      </c>
      <c r="W18" s="79">
        <v>100.44</v>
      </c>
      <c r="X18" s="79">
        <v>100.54</v>
      </c>
      <c r="Y18" s="79">
        <v>100.51</v>
      </c>
      <c r="Z18" s="79">
        <v>102.62</v>
      </c>
      <c r="AA18" s="79">
        <v>100.77</v>
      </c>
      <c r="AB18" s="79">
        <v>100.4</v>
      </c>
      <c r="AC18" s="79">
        <v>100.42</v>
      </c>
      <c r="AD18" s="79">
        <v>100.84</v>
      </c>
      <c r="AE18" s="80">
        <v>100.36</v>
      </c>
      <c r="AF18" s="80">
        <v>100.83</v>
      </c>
      <c r="AG18" s="80">
        <v>100.82</v>
      </c>
      <c r="AH18" s="80">
        <v>100.78</v>
      </c>
      <c r="AI18" s="80">
        <v>100.73</v>
      </c>
      <c r="AJ18" s="81">
        <v>101.32</v>
      </c>
      <c r="AK18" s="84">
        <v>100.32</v>
      </c>
      <c r="AL18" s="85"/>
    </row>
    <row r="19" spans="2:38">
      <c r="B19" s="86" t="s">
        <v>79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8"/>
      <c r="AD19" s="88"/>
      <c r="AE19" s="88"/>
      <c r="AF19" s="89"/>
      <c r="AG19" s="90"/>
      <c r="AH19" s="90"/>
      <c r="AI19" s="91"/>
      <c r="AJ19" s="92"/>
      <c r="AK19" s="93"/>
      <c r="AL19" s="85"/>
    </row>
    <row r="20" spans="2:38">
      <c r="B20" s="94" t="s">
        <v>78</v>
      </c>
      <c r="C20" s="79">
        <v>260.39999999999998</v>
      </c>
      <c r="D20" s="79">
        <v>2608.84</v>
      </c>
      <c r="E20" s="79">
        <v>939.9</v>
      </c>
      <c r="F20" s="79">
        <v>315.14</v>
      </c>
      <c r="G20" s="79">
        <v>231.3</v>
      </c>
      <c r="H20" s="79">
        <v>121.81</v>
      </c>
      <c r="I20" s="79">
        <v>111.03</v>
      </c>
      <c r="J20" s="79">
        <v>184.43</v>
      </c>
      <c r="K20" s="79">
        <v>136.53</v>
      </c>
      <c r="L20" s="79">
        <v>120.18</v>
      </c>
      <c r="M20" s="79">
        <v>118.58</v>
      </c>
      <c r="N20" s="79">
        <v>115.06</v>
      </c>
      <c r="O20" s="79">
        <v>111.99</v>
      </c>
      <c r="P20" s="79">
        <v>111.73</v>
      </c>
      <c r="Q20" s="79">
        <v>110.92</v>
      </c>
      <c r="R20" s="79">
        <v>109</v>
      </c>
      <c r="S20" s="79">
        <v>111.87</v>
      </c>
      <c r="T20" s="79">
        <v>113.28</v>
      </c>
      <c r="U20" s="79">
        <v>108.8</v>
      </c>
      <c r="V20" s="79">
        <v>108.78</v>
      </c>
      <c r="W20" s="79">
        <v>106.1</v>
      </c>
      <c r="X20" s="79">
        <v>106.57</v>
      </c>
      <c r="Y20" s="79">
        <v>106.47</v>
      </c>
      <c r="Z20" s="79">
        <v>111.35</v>
      </c>
      <c r="AA20" s="79">
        <v>112.91</v>
      </c>
      <c r="AB20" s="79">
        <v>105.39</v>
      </c>
      <c r="AC20" s="79">
        <v>102.51</v>
      </c>
      <c r="AD20" s="95">
        <v>104.26</v>
      </c>
      <c r="AE20" s="96">
        <v>103.04</v>
      </c>
      <c r="AF20" s="79">
        <v>104.91</v>
      </c>
      <c r="AG20" s="79">
        <v>108.39</v>
      </c>
      <c r="AH20" s="79">
        <v>111.94</v>
      </c>
      <c r="AI20" s="95">
        <v>107.42</v>
      </c>
      <c r="AJ20" s="97">
        <v>109.52</v>
      </c>
      <c r="AK20" s="98">
        <v>105.59</v>
      </c>
      <c r="AL20" s="85"/>
    </row>
  </sheetData>
  <mergeCells count="4">
    <mergeCell ref="C2:AJ2"/>
    <mergeCell ref="B3:D3"/>
    <mergeCell ref="AG4:AI4"/>
    <mergeCell ref="B6:AL6"/>
  </mergeCells>
  <hyperlinks>
    <hyperlink ref="B3" location="Содержание!A1" display="К содержанию" xr:uid="{0BE16F1F-1772-4A75-9AF0-F1577E16B3A4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225F9-6EC7-4CE6-955A-B52580809BA3}">
  <dimension ref="B2:S20"/>
  <sheetViews>
    <sheetView workbookViewId="0">
      <selection activeCell="J28" sqref="J28"/>
    </sheetView>
  </sheetViews>
  <sheetFormatPr defaultRowHeight="15"/>
  <cols>
    <col min="3" max="3" width="11.42578125" customWidth="1"/>
    <col min="4" max="4" width="12.42578125" customWidth="1"/>
    <col min="5" max="5" width="12.5703125" customWidth="1"/>
    <col min="6" max="6" width="12.140625" customWidth="1"/>
    <col min="7" max="7" width="13.28515625" customWidth="1"/>
    <col min="8" max="8" width="12" customWidth="1"/>
    <col min="9" max="9" width="11.85546875" customWidth="1"/>
    <col min="10" max="10" width="15.7109375" customWidth="1"/>
    <col min="11" max="11" width="11.140625" customWidth="1"/>
    <col min="12" max="12" width="11.42578125" customWidth="1"/>
    <col min="13" max="13" width="12.42578125" customWidth="1"/>
    <col min="14" max="14" width="11.7109375" customWidth="1"/>
    <col min="15" max="15" width="13.85546875" customWidth="1"/>
    <col min="16" max="17" width="12.42578125" customWidth="1"/>
    <col min="18" max="18" width="12.140625" customWidth="1"/>
    <col min="19" max="19" width="14.42578125" customWidth="1"/>
  </cols>
  <sheetData>
    <row r="2" spans="2:19">
      <c r="B2" s="61" t="s">
        <v>80</v>
      </c>
    </row>
    <row r="4" spans="2:19">
      <c r="B4" s="100" t="s">
        <v>87</v>
      </c>
      <c r="C4" s="101">
        <v>45717</v>
      </c>
      <c r="D4" s="101">
        <v>45748</v>
      </c>
      <c r="E4" s="101">
        <v>45778</v>
      </c>
      <c r="F4" s="101">
        <v>45809</v>
      </c>
      <c r="G4" s="101">
        <v>45839</v>
      </c>
      <c r="H4" s="101">
        <v>45870</v>
      </c>
      <c r="I4" s="101">
        <v>45901</v>
      </c>
      <c r="J4" s="101">
        <v>45931</v>
      </c>
      <c r="K4" s="101">
        <v>45962</v>
      </c>
      <c r="L4" s="101">
        <v>45992</v>
      </c>
      <c r="M4" s="101">
        <v>46023</v>
      </c>
      <c r="N4" s="101">
        <v>46054</v>
      </c>
      <c r="O4" s="101">
        <v>46082</v>
      </c>
      <c r="P4" s="101">
        <v>46113</v>
      </c>
      <c r="Q4" s="101">
        <v>46143</v>
      </c>
      <c r="R4" s="102">
        <v>46174</v>
      </c>
      <c r="S4" s="103" t="s">
        <v>81</v>
      </c>
    </row>
    <row r="5" spans="2:19">
      <c r="C5" s="103">
        <v>100.65</v>
      </c>
      <c r="D5" s="111">
        <v>100.4</v>
      </c>
      <c r="E5" s="111">
        <v>100.43</v>
      </c>
      <c r="F5" s="111">
        <v>100.2</v>
      </c>
      <c r="G5" s="103">
        <v>100.57</v>
      </c>
      <c r="H5" s="111">
        <v>99.6</v>
      </c>
      <c r="I5" s="111">
        <v>100.34</v>
      </c>
      <c r="J5" s="111">
        <v>100.5</v>
      </c>
      <c r="K5" s="111">
        <v>100.42</v>
      </c>
      <c r="L5" s="99">
        <v>100.32</v>
      </c>
      <c r="M5" s="99">
        <v>101.62</v>
      </c>
      <c r="N5" s="104">
        <v>100.73</v>
      </c>
      <c r="O5" s="104">
        <v>100.6</v>
      </c>
      <c r="P5" s="105">
        <v>100.14</v>
      </c>
      <c r="Q5" s="105">
        <v>100.17</v>
      </c>
      <c r="R5" s="103">
        <v>100.87</v>
      </c>
      <c r="S5" s="103">
        <f>C5*D5/100*E5/100*F5/100*G5/100*H5/100*I5/100*J5/100*K5/100*L5/100*M5/100*N5/100*O5/100*P5/100*Q5/100*R5/100</f>
        <v>107.81958371057914</v>
      </c>
    </row>
    <row r="7" spans="2:19">
      <c r="C7" s="61" t="s">
        <v>82</v>
      </c>
      <c r="D7" s="106" t="s">
        <v>61</v>
      </c>
      <c r="E7" s="61"/>
      <c r="F7" s="61"/>
      <c r="G7" s="107"/>
    </row>
    <row r="8" spans="2:19">
      <c r="C8" s="61" t="s">
        <v>83</v>
      </c>
      <c r="D8" s="108"/>
      <c r="E8" s="61">
        <f>(100+(S5-100))/100</f>
        <v>1.0781958371057914</v>
      </c>
      <c r="F8" s="61"/>
      <c r="G8" s="107"/>
    </row>
    <row r="9" spans="2:19">
      <c r="C9" s="61" t="s">
        <v>84</v>
      </c>
      <c r="D9" s="61"/>
      <c r="E9" s="109">
        <v>45717</v>
      </c>
      <c r="F9" s="61"/>
      <c r="G9" s="107"/>
    </row>
    <row r="10" spans="2:19">
      <c r="C10" s="61" t="s">
        <v>85</v>
      </c>
      <c r="D10" s="61"/>
      <c r="E10" s="110">
        <v>224.74</v>
      </c>
      <c r="F10" s="61"/>
      <c r="G10" s="107"/>
    </row>
    <row r="11" spans="2:19">
      <c r="C11" s="61" t="s">
        <v>86</v>
      </c>
      <c r="D11" s="61"/>
      <c r="E11" s="110">
        <f>E10*E8</f>
        <v>242.31373243115556</v>
      </c>
      <c r="F11" s="61"/>
      <c r="G11" s="107"/>
    </row>
    <row r="13" spans="2:19">
      <c r="B13" s="100" t="s">
        <v>88</v>
      </c>
      <c r="C13" s="101">
        <v>45717</v>
      </c>
      <c r="D13" s="101">
        <v>45748</v>
      </c>
      <c r="E13" s="101">
        <v>45778</v>
      </c>
      <c r="F13" s="101">
        <v>45809</v>
      </c>
      <c r="G13" s="101">
        <v>45839</v>
      </c>
      <c r="H13" s="101">
        <v>45870</v>
      </c>
      <c r="I13" s="101">
        <v>45901</v>
      </c>
      <c r="J13" s="101">
        <v>45931</v>
      </c>
      <c r="K13" s="101">
        <v>45962</v>
      </c>
      <c r="L13" s="101">
        <v>45992</v>
      </c>
      <c r="M13" s="101">
        <v>46023</v>
      </c>
      <c r="N13" s="101">
        <v>46054</v>
      </c>
      <c r="O13" s="101">
        <v>46082</v>
      </c>
      <c r="P13" s="101">
        <v>46113</v>
      </c>
      <c r="Q13" s="101">
        <v>46143</v>
      </c>
      <c r="R13" s="102">
        <v>46174</v>
      </c>
      <c r="S13" s="103" t="s">
        <v>81</v>
      </c>
    </row>
    <row r="14" spans="2:19">
      <c r="B14" s="61"/>
      <c r="C14" s="103">
        <v>100.65</v>
      </c>
      <c r="D14" s="111">
        <v>100.4</v>
      </c>
      <c r="E14" s="111">
        <v>100.43</v>
      </c>
      <c r="F14" s="111">
        <v>100.2</v>
      </c>
      <c r="G14" s="103">
        <v>100.57</v>
      </c>
      <c r="H14" s="111">
        <v>99.6</v>
      </c>
      <c r="I14" s="111">
        <v>100.34</v>
      </c>
      <c r="J14" s="111">
        <v>100.5</v>
      </c>
      <c r="K14" s="111">
        <v>100.42</v>
      </c>
      <c r="L14" s="99">
        <v>100.32</v>
      </c>
      <c r="M14" s="99">
        <v>101.62</v>
      </c>
      <c r="N14" s="104">
        <v>100.73</v>
      </c>
      <c r="O14" s="104">
        <v>100.6</v>
      </c>
      <c r="P14" s="105">
        <v>100.14</v>
      </c>
      <c r="Q14" s="105">
        <v>100.17</v>
      </c>
      <c r="R14" s="103">
        <v>100.87</v>
      </c>
      <c r="S14" s="103">
        <f>C14*D14/100*E14/100*F14/100*G14/100*H14/100*I14/100*J14/100*K14/100*L14/100*M14/100*N14/100*O14/100*P14/100*Q14/100*R14/100</f>
        <v>107.81958371057914</v>
      </c>
    </row>
    <row r="16" spans="2:19">
      <c r="C16" s="61" t="s">
        <v>82</v>
      </c>
      <c r="D16" s="106" t="s">
        <v>62</v>
      </c>
      <c r="E16" s="61"/>
      <c r="F16" s="61"/>
      <c r="G16" s="107"/>
    </row>
    <row r="17" spans="3:7">
      <c r="C17" s="61" t="s">
        <v>83</v>
      </c>
      <c r="D17" s="108"/>
      <c r="E17" s="61">
        <f>(100+(S14-100))/100</f>
        <v>1.0781958371057914</v>
      </c>
      <c r="F17" s="61"/>
      <c r="G17" s="107"/>
    </row>
    <row r="18" spans="3:7">
      <c r="C18" s="61" t="s">
        <v>84</v>
      </c>
      <c r="D18" s="61"/>
      <c r="E18" s="109">
        <v>45717</v>
      </c>
      <c r="F18" s="61"/>
      <c r="G18" s="107"/>
    </row>
    <row r="19" spans="3:7">
      <c r="C19" s="61" t="s">
        <v>85</v>
      </c>
      <c r="D19" s="61"/>
      <c r="E19" s="110">
        <v>173.42</v>
      </c>
      <c r="F19" s="61"/>
      <c r="G19" s="107"/>
    </row>
    <row r="20" spans="3:7">
      <c r="C20" s="61" t="s">
        <v>86</v>
      </c>
      <c r="D20" s="61"/>
      <c r="E20" s="110">
        <f>E19*E17</f>
        <v>186.98072207088632</v>
      </c>
      <c r="F20" s="61"/>
      <c r="G20" s="107"/>
    </row>
  </sheetData>
  <hyperlinks>
    <hyperlink ref="D16" r:id="rId1" xr:uid="{69A719A6-1477-4003-8FAB-3D9FC24C6E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НМЦК ОСН</vt:lpstr>
      <vt:lpstr>ИПЦ</vt:lpstr>
      <vt:lpstr>Расчет</vt:lpstr>
      <vt:lpstr>'НМЦК ОСН'!Область_печати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 В. Голицына</dc:creator>
  <cp:lastModifiedBy>Дарья В. Васильева</cp:lastModifiedBy>
  <cp:lastPrinted>2025-10-31T06:01:39Z</cp:lastPrinted>
  <dcterms:created xsi:type="dcterms:W3CDTF">2022-10-13T08:51:44Z</dcterms:created>
  <dcterms:modified xsi:type="dcterms:W3CDTF">2026-08-20T08:05:34Z</dcterms:modified>
</cp:coreProperties>
</file>