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Б Е Р Е З К А флешка\2406 Нуштаев\"/>
    </mc:Choice>
  </mc:AlternateContent>
  <bookViews>
    <workbookView xWindow="0" yWindow="0" windowWidth="28800" windowHeight="12435"/>
  </bookViews>
  <sheets>
    <sheet name="НМЦК" sheetId="1" r:id="rId1"/>
  </sheets>
  <definedNames>
    <definedName name="_xlnm._FilterDatabase" localSheetId="0" hidden="1">НМЦК!$A$1:$R$25</definedName>
    <definedName name="_xlnm.Print_Area" localSheetId="0">НМЦК!$A$1:$R$31</definedName>
  </definedNames>
  <calcPr calcId="162913" fullPrecision="0"/>
</workbook>
</file>

<file path=xl/calcChain.xml><?xml version="1.0" encoding="utf-8"?>
<calcChain xmlns="http://schemas.openxmlformats.org/spreadsheetml/2006/main">
  <c r="N18" i="1" l="1"/>
  <c r="N17" i="1"/>
  <c r="H51" i="1" l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I52" i="1" l="1"/>
  <c r="O24" i="1" l="1"/>
  <c r="O20" i="1"/>
  <c r="O19" i="1"/>
  <c r="O18" i="1"/>
  <c r="O16" i="1"/>
  <c r="N24" i="1"/>
  <c r="N20" i="1"/>
  <c r="N19" i="1"/>
  <c r="N16" i="1"/>
  <c r="N21" i="1" l="1"/>
  <c r="N22" i="1"/>
  <c r="N25" i="1"/>
  <c r="N15" i="1"/>
  <c r="N23" i="1"/>
  <c r="L23" i="1"/>
  <c r="O23" i="1" s="1"/>
  <c r="L24" i="1"/>
  <c r="K24" i="1" s="1"/>
  <c r="J24" i="1" s="1"/>
  <c r="K23" i="1" l="1"/>
  <c r="J23" i="1" s="1"/>
  <c r="L16" i="1"/>
  <c r="L17" i="1"/>
  <c r="O17" i="1" s="1"/>
  <c r="L18" i="1"/>
  <c r="L19" i="1"/>
  <c r="L20" i="1"/>
  <c r="L21" i="1"/>
  <c r="L22" i="1"/>
  <c r="O22" i="1" s="1"/>
  <c r="L25" i="1"/>
  <c r="O25" i="1" s="1"/>
  <c r="K18" i="1" l="1"/>
  <c r="J18" i="1" s="1"/>
  <c r="K21" i="1"/>
  <c r="J21" i="1" s="1"/>
  <c r="O21" i="1"/>
  <c r="K17" i="1"/>
  <c r="J17" i="1" s="1"/>
  <c r="K25" i="1"/>
  <c r="J25" i="1" s="1"/>
  <c r="K20" i="1"/>
  <c r="J20" i="1" s="1"/>
  <c r="K16" i="1"/>
  <c r="J16" i="1" s="1"/>
  <c r="K22" i="1"/>
  <c r="J22" i="1" s="1"/>
  <c r="K19" i="1"/>
  <c r="J19" i="1" s="1"/>
  <c r="L15" i="1"/>
  <c r="O15" i="1" s="1"/>
  <c r="Q26" i="1" l="1"/>
  <c r="K15" i="1"/>
  <c r="J15" i="1" s="1"/>
</calcChain>
</file>

<file path=xl/sharedStrings.xml><?xml version="1.0" encoding="utf-8"?>
<sst xmlns="http://schemas.openxmlformats.org/spreadsheetml/2006/main" count="130" uniqueCount="61">
  <si>
    <t>Реквизиты запросов ценовой информации (в т.ч. в ЕИС):</t>
  </si>
  <si>
    <t>№ п/п</t>
  </si>
  <si>
    <t>Наименование товара, работы, услуги согласно описанию объекта закупки</t>
  </si>
  <si>
    <t>Кол- во</t>
  </si>
  <si>
    <t>Расчет НМЦК(ЦК)</t>
  </si>
  <si>
    <r>
      <rPr>
        <sz val="12"/>
        <rFont val="Times New Roman"/>
        <family val="1"/>
        <charset val="204"/>
      </rPr>
      <t>Всего НМЦК (ЦК) с
учетом ЛБО (руб.)</t>
    </r>
  </si>
  <si>
    <t>Ценовые значения анализа рынка</t>
  </si>
  <si>
    <t>Коэфф. вариаци и (v)</t>
  </si>
  <si>
    <t>Ср. рыночная цена за единицу (руб.)</t>
  </si>
  <si>
    <t>Итоговое значение НМЦК (ЦК) (руб.)</t>
  </si>
  <si>
    <t>Цена за ед.(руб.)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</si>
  <si>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вариаций определяется по формуле:</t>
  </si>
  <si>
    <t>где:
V - коэффициент вариации;</t>
  </si>
  <si>
    <t>цена i-ой единицы Работы;</t>
  </si>
  <si>
    <t>&lt;ц&gt; - средняя арифметическая величина цены единицы Работы;
n - количество значений, используемых в расчете (3).
НМЦК методом сопоставимых рыночных цен (анализа рынка) определяется по формуле:</t>
  </si>
  <si>
    <t>где:
  - НМЦК, определяемая-*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услуги, представленная в источнике с номером i.</t>
  </si>
  <si>
    <t xml:space="preserve">Среднее квадратичное отклонение, </t>
  </si>
  <si>
    <t>Наименование товара, работы, услуги по КТРУ</t>
  </si>
  <si>
    <t>среднее квадратичное отклонение</t>
  </si>
  <si>
    <t>НМЦК с учетом округления цены за единицу (руб.)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</si>
  <si>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</t>
  </si>
  <si>
    <r>
      <rPr>
        <b/>
        <sz val="12"/>
        <color rgb="FF000000"/>
        <rFont val="Times New Roman"/>
        <family val="1"/>
        <charset val="204"/>
      </rPr>
      <t>Используемый метод определения НМЦК(ЦК):</t>
    </r>
    <r>
      <rPr>
        <sz val="12"/>
        <color rgb="FF000000"/>
        <rFont val="Times New Roman"/>
        <family val="1"/>
        <charset val="204"/>
      </rPr>
      <t xml:space="preserve"> Метод сопоставимых рыночных цен (анализ рынка) </t>
    </r>
  </si>
  <si>
    <t>Единица измерений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</si>
  <si>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</si>
  <si>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</si>
  <si>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</si>
  <si>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НМЦК (ЦК)</t>
  </si>
  <si>
    <r>
      <t xml:space="preserve">Ссылка на нормативно-правовой акт с указанием конкретного пункта, устанавливающего требования к нормативным затратам: </t>
    </r>
    <r>
      <rPr>
        <sz val="12"/>
        <color rgb="FF000000"/>
        <rFont val="Times New Roman"/>
        <family val="1"/>
        <charset val="204"/>
      </rPr>
      <t>п. 5.12.12. Затраты на приобретение запасных частей и материалов для ремонтных работ по объекту, утвержденный Приказом Федерального казначейства от 03.11.2021 № 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«Центр по обеспечению деятельности Казначейства России».</t>
    </r>
  </si>
  <si>
    <t>Стекло листовое бесцветное, тип 1</t>
  </si>
  <si>
    <t>Стекло листовое бесцветное, тип 2</t>
  </si>
  <si>
    <t>Стекло листовое бесцветное, тип 3</t>
  </si>
  <si>
    <t>Стекло листовое бесцветное, тип 4</t>
  </si>
  <si>
    <t>Панель металлическая трехслойная (сэндвич-панель), тип 1</t>
  </si>
  <si>
    <t>Панель металлическая трехслойная (сэндвич-панель), тип 2</t>
  </si>
  <si>
    <t>Профиль для монтажа панелей из поливинилхлорида, тип 1</t>
  </si>
  <si>
    <t>Профиль для монтажа панелей из поливинилхлорида, тип 2</t>
  </si>
  <si>
    <t>Профиль для монтажа панелей из поливинилхлорида, тип 3</t>
  </si>
  <si>
    <t>Блок дверной</t>
  </si>
  <si>
    <t>Замок для дверей</t>
  </si>
  <si>
    <r>
      <rPr>
        <b/>
        <sz val="12"/>
        <color rgb="FF000000"/>
        <rFont val="Times New Roman"/>
        <family val="1"/>
        <charset val="204"/>
      </rPr>
      <t>Дата подготовки обоснования НМЦК(ЦК):</t>
    </r>
    <r>
      <rPr>
        <sz val="12"/>
        <color rgb="FF000000"/>
        <rFont val="Times New Roman"/>
        <family val="1"/>
        <charset val="204"/>
      </rPr>
      <t xml:space="preserve"> 02.07.2026</t>
    </r>
  </si>
  <si>
    <t>Стекло листовое бесцветное</t>
  </si>
  <si>
    <t>Панель металлическая трехслойная (сэндвич-панель)</t>
  </si>
  <si>
    <t>Профиль для монтажа панелей из поливинилхлорида</t>
  </si>
  <si>
    <t>2. Запрос цен в ЕИС: от 09.06.2026 № 0822100002826000468</t>
  </si>
  <si>
    <t>1. Запрос ценовой информации от 09.06.2026 № 53-23-14/3870 направлен в 7 организаций.</t>
  </si>
  <si>
    <t>шт.</t>
  </si>
  <si>
    <t>п.м.</t>
  </si>
  <si>
    <t>Ответ получен от 3 (трех) организаций на основании данной информации произведен расчет НМЦК(ЦК): Источник № 1 вх. № 51 от 02.07.2026, Источник № 2 вх. № 52 от 02.07.2026, Источник № 3 вх. № 53 от 02.07.2026</t>
  </si>
  <si>
    <t>Источник № 1,
Исх. № б/н от 15.06.2026
(вх. № 51 от 02.07.2026)</t>
  </si>
  <si>
    <t>Источник № 2,
Исх. № б/н от 24.06.2026
(вх. № 52 от 02.07.2026)</t>
  </si>
  <si>
    <t>Источник № 3,
Исх. № б/н от 29.06.2026
(вх. № 53 от 02.07.2026)</t>
  </si>
  <si>
    <t>Ответсвенное лицо за подготовку НМЦК (ЦК): Нуштаев А.А.</t>
  </si>
  <si>
    <t>Метод сопоставимых рыночных цен (анализ рынка) ; Нормативный метод</t>
  </si>
  <si>
    <t>Нормативная цена (руб.)</t>
  </si>
  <si>
    <t>В результате проведенного расчета НМЦК (ЦК) (руб.)</t>
  </si>
  <si>
    <t>-</t>
  </si>
  <si>
    <t>Итого :</t>
  </si>
  <si>
    <t>В результате проведенного расчета НМЦК (ЦК) составила, руб.: 222 370,00 руб</t>
  </si>
  <si>
    <t>В соответствии со статьей 19 Федерального закона № 44-ФЗ, Приказа Казначейства России от 03.11.2021 N 300 "Об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"Центр по обеспечению деятельности Казначейства России", не отнесенных к затратам в сфере информационно-коммуникационных технологий", по позициям 2,4,5,6,10 превышение нормативных затрат, в связи с этим по данным позициям применяется нормативный метод расчета. При расчете НМЦК (ЦК) Заказчиком применен метод анализа рынка и нормативный метод, позволяющий скорректировать НМЦК (ЦК) не выходя из норм положенности.</t>
  </si>
  <si>
    <t xml:space="preserve">В связи с тем, что закупка проводится на основании п. 4 ч 1 ст. 93 Федерального закона от 05.04.2013 № 44-ФЗ  НМЦК(ЦК) принимается равное наименьшему ценовому предложению КП № 2,  НМЦК (ЦК) составляет 222 370,00 руб.            </t>
  </si>
  <si>
    <r>
      <rPr>
        <b/>
        <sz val="12"/>
        <color rgb="FF000000"/>
        <rFont val="Times New Roman"/>
        <family val="1"/>
        <charset val="204"/>
      </rPr>
      <t xml:space="preserve">Предмет контракта: </t>
    </r>
    <r>
      <rPr>
        <sz val="12"/>
        <rFont val="Times New Roman"/>
        <family val="1"/>
        <charset val="204"/>
      </rPr>
      <t>Поставка запасных частей и материалов (с установкой) для обеспечения нужд Управления Федерального казначейства по Камчатскому краю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</si>
</sst>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7" fillId="0" borderId="0"/>
    <xf numFmtId="0" fontId="5" fillId="0" borderId="0"/>
    <xf numFmtId="0" fontId="18" fillId="0" borderId="0"/>
    <xf numFmtId="0" fontId="5" fillId="0" borderId="0"/>
    <xf numFmtId="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0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shrinkToFit="1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4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4" fontId="19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" fontId="20" fillId="0" borderId="1" xfId="0" applyNumberFormat="1" applyFont="1" applyBorder="1" applyAlignment="1">
      <alignment horizontal="center" vertical="center" wrapText="1" shrinkToFit="1"/>
    </xf>
    <xf numFmtId="0" fontId="21" fillId="2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left" vertical="top"/>
    </xf>
    <xf numFmtId="2" fontId="9" fillId="0" borderId="0" xfId="0" applyNumberFormat="1" applyFont="1" applyFill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2" fontId="9" fillId="0" borderId="0" xfId="0" applyNumberFormat="1" applyFont="1" applyBorder="1" applyAlignment="1">
      <alignment horizontal="left" vertical="top"/>
    </xf>
    <xf numFmtId="1" fontId="9" fillId="0" borderId="20" xfId="0" applyNumberFormat="1" applyFont="1" applyBorder="1" applyAlignment="1">
      <alignment horizontal="center" vertical="center" shrinkToFit="1"/>
    </xf>
    <xf numFmtId="1" fontId="9" fillId="0" borderId="21" xfId="0" applyNumberFormat="1" applyFont="1" applyBorder="1" applyAlignment="1">
      <alignment horizontal="center" vertical="center" shrinkToFit="1"/>
    </xf>
    <xf numFmtId="1" fontId="9" fillId="0" borderId="22" xfId="0" applyNumberFormat="1" applyFont="1" applyBorder="1" applyAlignment="1">
      <alignment horizontal="center" vertical="center" shrinkToFit="1"/>
    </xf>
    <xf numFmtId="1" fontId="9" fillId="0" borderId="23" xfId="0" applyNumberFormat="1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4" fontId="24" fillId="0" borderId="29" xfId="0" applyNumberFormat="1" applyFont="1" applyBorder="1" applyAlignment="1">
      <alignment horizontal="center" vertical="center" wrapText="1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2" fontId="23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4" fillId="0" borderId="27" xfId="0" applyFont="1" applyBorder="1" applyAlignment="1">
      <alignment horizontal="right" vertical="center" wrapText="1"/>
    </xf>
    <xf numFmtId="0" fontId="24" fillId="0" borderId="28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top"/>
    </xf>
    <xf numFmtId="0" fontId="25" fillId="0" borderId="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14" fillId="0" borderId="10" xfId="0" applyNumberFormat="1" applyFont="1" applyBorder="1" applyAlignment="1">
      <alignment horizontal="center" vertical="top" wrapText="1"/>
    </xf>
    <xf numFmtId="2" fontId="14" fillId="0" borderId="4" xfId="0" applyNumberFormat="1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" fontId="15" fillId="0" borderId="5" xfId="0" applyNumberFormat="1" applyFont="1" applyBorder="1" applyAlignment="1">
      <alignment horizontal="center" vertical="center" shrinkToFit="1"/>
    </xf>
    <xf numFmtId="1" fontId="15" fillId="0" borderId="7" xfId="0" applyNumberFormat="1" applyFont="1" applyBorder="1" applyAlignment="1">
      <alignment horizontal="center" vertical="center" shrinkToFit="1"/>
    </xf>
    <xf numFmtId="1" fontId="15" fillId="0" borderId="6" xfId="0" applyNumberFormat="1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left" vertical="top" wrapText="1" indent="1"/>
    </xf>
    <xf numFmtId="0" fontId="14" fillId="0" borderId="16" xfId="0" applyFont="1" applyBorder="1" applyAlignment="1">
      <alignment horizontal="left" vertical="top" wrapText="1" indent="1"/>
    </xf>
  </cellXfs>
  <cellStyles count="38">
    <cellStyle name="Обычный" xfId="0" builtinId="0"/>
    <cellStyle name="Обычный 2" xfId="1"/>
    <cellStyle name="Обычный 2 2" xfId="3"/>
    <cellStyle name="Обычный 2 3" xfId="9"/>
    <cellStyle name="Обычный 2 3 2" xfId="19"/>
    <cellStyle name="Обычный 2 3 2 2" xfId="34"/>
    <cellStyle name="Обычный 2 3 3" xfId="27"/>
    <cellStyle name="Обычный 2 4" xfId="10"/>
    <cellStyle name="Обычный 2 4 2" xfId="20"/>
    <cellStyle name="Обычный 2 4 2 2" xfId="35"/>
    <cellStyle name="Обычный 2 4 3" xfId="28"/>
    <cellStyle name="Обычный 2 5" xfId="13"/>
    <cellStyle name="Обычный 3" xfId="4"/>
    <cellStyle name="Обычный 3 2" xfId="7"/>
    <cellStyle name="Обычный 3 2 2" xfId="17"/>
    <cellStyle name="Обычный 3 2 2 2" xfId="32"/>
    <cellStyle name="Обычный 3 2 3" xfId="25"/>
    <cellStyle name="Обычный 3 3" xfId="15"/>
    <cellStyle name="Обычный 3 3 2" xfId="23"/>
    <cellStyle name="Обычный 3 4" xfId="11"/>
    <cellStyle name="Обычный 3 4 2" xfId="29"/>
    <cellStyle name="Обычный 3 5" xfId="21"/>
    <cellStyle name="Обычный 3 6" xfId="36"/>
    <cellStyle name="Обычный 3 7" xfId="37"/>
    <cellStyle name="Обычный 4" xfId="2"/>
    <cellStyle name="Обычный 4 2" xfId="14"/>
    <cellStyle name="Обычный 4 2 2" xfId="30"/>
    <cellStyle name="Обычный 4 3" xfId="22"/>
    <cellStyle name="Обычный 5" xfId="6"/>
    <cellStyle name="Обычный 5 2" xfId="16"/>
    <cellStyle name="Обычный 5 2 2" xfId="31"/>
    <cellStyle name="Обычный 5 3" xfId="24"/>
    <cellStyle name="Обычный 6" xfId="8"/>
    <cellStyle name="Обычный 6 2" xfId="18"/>
    <cellStyle name="Обычный 6 2 2" xfId="33"/>
    <cellStyle name="Обычный 6 3" xfId="26"/>
    <cellStyle name="Обычный 7" xfId="12"/>
    <cellStyle name="Процентн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28</xdr:row>
      <xdr:rowOff>3175</xdr:rowOff>
    </xdr:from>
    <xdr:to>
      <xdr:col>1</xdr:col>
      <xdr:colOff>1035050</xdr:colOff>
      <xdr:row>28</xdr:row>
      <xdr:rowOff>548642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94625"/>
          <a:ext cx="1368425" cy="5454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29</xdr:row>
      <xdr:rowOff>0</xdr:rowOff>
    </xdr:from>
    <xdr:to>
      <xdr:col>0</xdr:col>
      <xdr:colOff>267970</xdr:colOff>
      <xdr:row>30</xdr:row>
      <xdr:rowOff>1904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133350</xdr:colOff>
      <xdr:row>30</xdr:row>
      <xdr:rowOff>520700</xdr:rowOff>
    </xdr:from>
    <xdr:to>
      <xdr:col>1</xdr:col>
      <xdr:colOff>1093800</xdr:colOff>
      <xdr:row>30</xdr:row>
      <xdr:rowOff>920115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207500"/>
          <a:ext cx="140652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368753</xdr:colOff>
      <xdr:row>11</xdr:row>
      <xdr:rowOff>560615</xdr:rowOff>
    </xdr:from>
    <xdr:to>
      <xdr:col>11</xdr:col>
      <xdr:colOff>522423</xdr:colOff>
      <xdr:row>11</xdr:row>
      <xdr:rowOff>811530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553" y="3056165"/>
          <a:ext cx="153670" cy="2509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53879</xdr:colOff>
      <xdr:row>11</xdr:row>
      <xdr:rowOff>560210</xdr:rowOff>
    </xdr:from>
    <xdr:to>
      <xdr:col>13</xdr:col>
      <xdr:colOff>1458637</xdr:colOff>
      <xdr:row>11</xdr:row>
      <xdr:rowOff>948012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2820" y="3843534"/>
          <a:ext cx="1404758" cy="3878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397312</xdr:colOff>
      <xdr:row>11</xdr:row>
      <xdr:rowOff>482387</xdr:rowOff>
    </xdr:from>
    <xdr:to>
      <xdr:col>10</xdr:col>
      <xdr:colOff>557212</xdr:colOff>
      <xdr:row>11</xdr:row>
      <xdr:rowOff>629987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4037" y="2977937"/>
          <a:ext cx="159900" cy="14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134470</xdr:colOff>
      <xdr:row>26</xdr:row>
      <xdr:rowOff>661147</xdr:rowOff>
    </xdr:from>
    <xdr:to>
      <xdr:col>1</xdr:col>
      <xdr:colOff>789707</xdr:colOff>
      <xdr:row>26</xdr:row>
      <xdr:rowOff>1087904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470" y="39960176"/>
          <a:ext cx="1103472" cy="426757"/>
        </a:xfrm>
        <a:prstGeom prst="rect">
          <a:avLst/>
        </a:prstGeom>
      </xdr:spPr>
    </xdr:pic>
    <xdr:clientData/>
  </xdr:twoCellAnchor>
  <xdr:oneCellAnchor>
    <xdr:from>
      <xdr:col>6</xdr:col>
      <xdr:colOff>466166</xdr:colOff>
      <xdr:row>37</xdr:row>
      <xdr:rowOff>319695</xdr:rowOff>
    </xdr:from>
    <xdr:ext cx="153670" cy="238670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9BEDC639-BF1C-47C4-8BA2-88F55ACE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8225" y="16601842"/>
          <a:ext cx="153670" cy="23867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Z58"/>
  <sheetViews>
    <sheetView tabSelected="1" topLeftCell="A38" zoomScale="85" zoomScaleNormal="85" zoomScaleSheetLayoutView="110" workbookViewId="0">
      <selection activeCell="D49" sqref="D49"/>
    </sheetView>
  </sheetViews>
  <sheetFormatPr defaultRowHeight="12.75" x14ac:dyDescent="0.2"/>
  <cols>
    <col min="1" max="1" width="7.83203125" customWidth="1"/>
    <col min="2" max="2" width="37.83203125" customWidth="1"/>
    <col min="3" max="3" width="45.1640625" customWidth="1"/>
    <col min="4" max="4" width="20" style="21" customWidth="1"/>
    <col min="5" max="5" width="15" customWidth="1"/>
    <col min="6" max="6" width="9.33203125" style="24" customWidth="1"/>
    <col min="7" max="9" width="19.1640625" customWidth="1"/>
    <col min="10" max="10" width="12.5" customWidth="1"/>
    <col min="11" max="11" width="17.1640625" style="5" customWidth="1"/>
    <col min="12" max="12" width="16.6640625" customWidth="1"/>
    <col min="13" max="13" width="16.6640625" style="19" customWidth="1"/>
    <col min="14" max="14" width="26.33203125" customWidth="1"/>
    <col min="15" max="15" width="22.6640625" style="19" customWidth="1"/>
    <col min="16" max="16" width="22.6640625" style="21" customWidth="1"/>
    <col min="17" max="17" width="22.6640625" customWidth="1"/>
    <col min="18" max="18" width="4.6640625" customWidth="1"/>
    <col min="19" max="19" width="7.5" customWidth="1"/>
    <col min="20" max="20" width="18.33203125" customWidth="1"/>
  </cols>
  <sheetData>
    <row r="1" spans="1:18" ht="30" customHeight="1" x14ac:dyDescent="0.2">
      <c r="A1" s="80" t="s">
        <v>20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20"/>
    </row>
    <row r="2" spans="1:18" ht="18.75" customHeight="1" x14ac:dyDescent="0.2">
      <c r="A2" s="93" t="s">
        <v>39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6"/>
    </row>
    <row r="3" spans="1:18" ht="18.75" customHeight="1" x14ac:dyDescent="0.2">
      <c r="A3" s="94" t="s">
        <v>60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7"/>
    </row>
    <row r="4" spans="1:18" ht="18.75" customHeight="1" x14ac:dyDescent="0.2">
      <c r="A4" s="93" t="s">
        <v>21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7"/>
    </row>
    <row r="5" spans="1:18" ht="18.75" customHeight="1" x14ac:dyDescent="0.2">
      <c r="A5" s="95" t="s">
        <v>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7"/>
    </row>
    <row r="6" spans="1:18" ht="18.75" customHeight="1" x14ac:dyDescent="0.2">
      <c r="A6" s="96" t="s">
        <v>44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8"/>
    </row>
    <row r="7" spans="1:18" ht="18.75" customHeight="1" x14ac:dyDescent="0.2">
      <c r="A7" s="96" t="s">
        <v>43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8"/>
    </row>
    <row r="8" spans="1:18" s="21" customFormat="1" ht="18.75" customHeight="1" x14ac:dyDescent="0.2">
      <c r="A8" s="96" t="s">
        <v>47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8"/>
    </row>
    <row r="9" spans="1:18" ht="48.75" customHeight="1" x14ac:dyDescent="0.2">
      <c r="A9" s="81" t="s">
        <v>27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7"/>
    </row>
    <row r="10" spans="1:18" ht="15.75" customHeight="1" x14ac:dyDescent="0.2">
      <c r="A10" s="63" t="s">
        <v>1</v>
      </c>
      <c r="B10" s="63" t="s">
        <v>17</v>
      </c>
      <c r="C10" s="63" t="s">
        <v>2</v>
      </c>
      <c r="D10" s="61" t="s">
        <v>23</v>
      </c>
      <c r="E10" s="63" t="s">
        <v>22</v>
      </c>
      <c r="F10" s="63" t="s">
        <v>3</v>
      </c>
      <c r="G10" s="89" t="s">
        <v>4</v>
      </c>
      <c r="H10" s="89"/>
      <c r="I10" s="89"/>
      <c r="J10" s="89"/>
      <c r="K10" s="89"/>
      <c r="L10" s="89"/>
      <c r="M10" s="89"/>
      <c r="N10" s="89"/>
      <c r="O10" s="89"/>
      <c r="P10" s="64" t="s">
        <v>25</v>
      </c>
      <c r="Q10" s="101" t="s">
        <v>5</v>
      </c>
      <c r="R10" s="1"/>
    </row>
    <row r="11" spans="1:18" ht="15.75" customHeight="1" x14ac:dyDescent="0.2">
      <c r="A11" s="68"/>
      <c r="B11" s="68"/>
      <c r="C11" s="68"/>
      <c r="D11" s="62"/>
      <c r="E11" s="68"/>
      <c r="F11" s="68"/>
      <c r="G11" s="66" t="s">
        <v>6</v>
      </c>
      <c r="H11" s="66"/>
      <c r="I11" s="66"/>
      <c r="J11" s="63" t="s">
        <v>7</v>
      </c>
      <c r="K11" s="61" t="s">
        <v>16</v>
      </c>
      <c r="L11" s="63" t="s">
        <v>8</v>
      </c>
      <c r="M11" s="91" t="s">
        <v>24</v>
      </c>
      <c r="N11" s="63" t="s">
        <v>9</v>
      </c>
      <c r="O11" s="90" t="s">
        <v>19</v>
      </c>
      <c r="P11" s="65"/>
      <c r="Q11" s="101"/>
      <c r="R11" s="2"/>
    </row>
    <row r="12" spans="1:18" ht="75" x14ac:dyDescent="0.2">
      <c r="A12" s="68"/>
      <c r="B12" s="68"/>
      <c r="C12" s="68"/>
      <c r="D12" s="62"/>
      <c r="E12" s="68"/>
      <c r="F12" s="68"/>
      <c r="G12" s="4" t="s">
        <v>48</v>
      </c>
      <c r="H12" s="4" t="s">
        <v>49</v>
      </c>
      <c r="I12" s="4" t="s">
        <v>50</v>
      </c>
      <c r="J12" s="68"/>
      <c r="K12" s="62"/>
      <c r="L12" s="68"/>
      <c r="M12" s="92"/>
      <c r="N12" s="68"/>
      <c r="O12" s="90"/>
      <c r="P12" s="65"/>
      <c r="Q12" s="101"/>
      <c r="R12" s="1"/>
    </row>
    <row r="13" spans="1:18" ht="31.5" x14ac:dyDescent="0.2">
      <c r="A13" s="68"/>
      <c r="B13" s="68"/>
      <c r="C13" s="68"/>
      <c r="D13" s="63"/>
      <c r="E13" s="68"/>
      <c r="F13" s="68"/>
      <c r="G13" s="18" t="s">
        <v>10</v>
      </c>
      <c r="H13" s="18" t="s">
        <v>10</v>
      </c>
      <c r="I13" s="18" t="s">
        <v>10</v>
      </c>
      <c r="J13" s="68"/>
      <c r="K13" s="63"/>
      <c r="L13" s="68"/>
      <c r="M13" s="92"/>
      <c r="N13" s="68"/>
      <c r="O13" s="91"/>
      <c r="P13" s="66"/>
      <c r="Q13" s="102"/>
      <c r="R13" s="2"/>
    </row>
    <row r="14" spans="1:18" ht="15" customHeight="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2"/>
    </row>
    <row r="15" spans="1:18" s="23" customFormat="1" ht="33.75" customHeight="1" x14ac:dyDescent="0.2">
      <c r="A15" s="14">
        <v>1</v>
      </c>
      <c r="B15" s="28" t="s">
        <v>40</v>
      </c>
      <c r="C15" s="29" t="s">
        <v>28</v>
      </c>
      <c r="D15" s="11"/>
      <c r="E15" s="12" t="s">
        <v>45</v>
      </c>
      <c r="F15" s="12">
        <v>1</v>
      </c>
      <c r="G15" s="22">
        <v>11660</v>
      </c>
      <c r="H15" s="22">
        <v>8440</v>
      </c>
      <c r="I15" s="22">
        <v>8520</v>
      </c>
      <c r="J15" s="16">
        <f t="shared" ref="J15" si="0">K15/L15*100</f>
        <v>19.25</v>
      </c>
      <c r="K15" s="17">
        <f t="shared" ref="K15:K25" si="1">SQRT(((SUM((POWER(G15-L15,2)),(POWER(H15-L15,2)),(POWER(I15-L15,2)))/(COLUMNS(G15:I15)-1))))</f>
        <v>1836.41</v>
      </c>
      <c r="L15" s="15">
        <f t="shared" ref="L15:L25" si="2">AVERAGE(G15:I15)</f>
        <v>9540</v>
      </c>
      <c r="M15" s="15">
        <v>13600</v>
      </c>
      <c r="N15" s="13">
        <f t="shared" ref="N15:N25" si="3">F15/3*SUM(G15:I15)</f>
        <v>9540</v>
      </c>
      <c r="O15" s="22">
        <f>L15*F15</f>
        <v>9540</v>
      </c>
      <c r="P15" s="22"/>
      <c r="Q15" s="22"/>
      <c r="R15" s="2"/>
    </row>
    <row r="16" spans="1:18" s="24" customFormat="1" ht="33.75" customHeight="1" x14ac:dyDescent="0.2">
      <c r="A16" s="14">
        <v>2</v>
      </c>
      <c r="B16" s="28" t="s">
        <v>40</v>
      </c>
      <c r="C16" s="29" t="s">
        <v>29</v>
      </c>
      <c r="D16" s="11"/>
      <c r="E16" s="12" t="s">
        <v>45</v>
      </c>
      <c r="F16" s="12">
        <v>1</v>
      </c>
      <c r="G16" s="22">
        <v>18910</v>
      </c>
      <c r="H16" s="22">
        <v>12610</v>
      </c>
      <c r="I16" s="22">
        <v>12740</v>
      </c>
      <c r="J16" s="16">
        <f t="shared" ref="J16:J25" si="4">K16/L16*100</f>
        <v>24.4</v>
      </c>
      <c r="K16" s="17">
        <f t="shared" si="1"/>
        <v>3600.37</v>
      </c>
      <c r="L16" s="15">
        <f t="shared" si="2"/>
        <v>14753.33</v>
      </c>
      <c r="M16" s="15">
        <v>13600</v>
      </c>
      <c r="N16" s="13">
        <f>13600*F16</f>
        <v>13600</v>
      </c>
      <c r="O16" s="22">
        <f>13600*F16</f>
        <v>13600</v>
      </c>
      <c r="P16" s="22"/>
      <c r="Q16" s="22"/>
      <c r="R16" s="2"/>
    </row>
    <row r="17" spans="1:18" s="24" customFormat="1" ht="33.75" customHeight="1" x14ac:dyDescent="0.2">
      <c r="A17" s="14">
        <v>3</v>
      </c>
      <c r="B17" s="28" t="s">
        <v>40</v>
      </c>
      <c r="C17" s="29" t="s">
        <v>30</v>
      </c>
      <c r="D17" s="11"/>
      <c r="E17" s="12" t="s">
        <v>45</v>
      </c>
      <c r="F17" s="12">
        <v>4</v>
      </c>
      <c r="G17" s="22">
        <v>15640</v>
      </c>
      <c r="H17" s="22">
        <v>10430</v>
      </c>
      <c r="I17" s="22">
        <v>10850</v>
      </c>
      <c r="J17" s="16">
        <f t="shared" si="4"/>
        <v>23.52</v>
      </c>
      <c r="K17" s="17">
        <f t="shared" si="1"/>
        <v>2894.38</v>
      </c>
      <c r="L17" s="15">
        <f t="shared" si="2"/>
        <v>12306.67</v>
      </c>
      <c r="M17" s="15">
        <v>13600</v>
      </c>
      <c r="N17" s="13">
        <f t="shared" si="3"/>
        <v>49226.67</v>
      </c>
      <c r="O17" s="22">
        <f t="shared" ref="O17:O25" si="5">L17*F17</f>
        <v>49226.68</v>
      </c>
      <c r="P17" s="22"/>
      <c r="Q17" s="22"/>
      <c r="R17" s="2"/>
    </row>
    <row r="18" spans="1:18" s="24" customFormat="1" ht="33.75" customHeight="1" x14ac:dyDescent="0.2">
      <c r="A18" s="14">
        <v>4</v>
      </c>
      <c r="B18" s="28" t="s">
        <v>40</v>
      </c>
      <c r="C18" s="29" t="s">
        <v>31</v>
      </c>
      <c r="D18" s="11"/>
      <c r="E18" s="12" t="s">
        <v>45</v>
      </c>
      <c r="F18" s="12">
        <v>4</v>
      </c>
      <c r="G18" s="22">
        <v>20280</v>
      </c>
      <c r="H18" s="22">
        <v>13520</v>
      </c>
      <c r="I18" s="22">
        <v>13930</v>
      </c>
      <c r="J18" s="16">
        <f t="shared" si="4"/>
        <v>23.82</v>
      </c>
      <c r="K18" s="17">
        <f t="shared" si="1"/>
        <v>3790.08</v>
      </c>
      <c r="L18" s="15">
        <f t="shared" si="2"/>
        <v>15910</v>
      </c>
      <c r="M18" s="15">
        <v>13600</v>
      </c>
      <c r="N18" s="13">
        <f>13600*F18</f>
        <v>54400</v>
      </c>
      <c r="O18" s="22">
        <f>13600*F18</f>
        <v>54400</v>
      </c>
      <c r="P18" s="22"/>
      <c r="Q18" s="22"/>
      <c r="R18" s="2"/>
    </row>
    <row r="19" spans="1:18" s="24" customFormat="1" ht="33.75" customHeight="1" x14ac:dyDescent="0.2">
      <c r="A19" s="14">
        <v>5</v>
      </c>
      <c r="B19" s="28" t="s">
        <v>41</v>
      </c>
      <c r="C19" s="29" t="s">
        <v>32</v>
      </c>
      <c r="D19" s="11"/>
      <c r="E19" s="12" t="s">
        <v>45</v>
      </c>
      <c r="F19" s="12">
        <v>1</v>
      </c>
      <c r="G19" s="22">
        <v>18210</v>
      </c>
      <c r="H19" s="22">
        <v>12140</v>
      </c>
      <c r="I19" s="22">
        <v>12630</v>
      </c>
      <c r="J19" s="16">
        <f t="shared" si="4"/>
        <v>23.54</v>
      </c>
      <c r="K19" s="17">
        <f t="shared" si="1"/>
        <v>3371.98</v>
      </c>
      <c r="L19" s="15">
        <f t="shared" si="2"/>
        <v>14326.67</v>
      </c>
      <c r="M19" s="15">
        <v>13600</v>
      </c>
      <c r="N19" s="13">
        <f>13600*F19</f>
        <v>13600</v>
      </c>
      <c r="O19" s="22">
        <f>13600*F19</f>
        <v>13600</v>
      </c>
      <c r="P19" s="22"/>
      <c r="Q19" s="22"/>
      <c r="R19" s="2"/>
    </row>
    <row r="20" spans="1:18" s="24" customFormat="1" ht="33.75" customHeight="1" x14ac:dyDescent="0.2">
      <c r="A20" s="14">
        <v>6</v>
      </c>
      <c r="B20" s="28" t="s">
        <v>41</v>
      </c>
      <c r="C20" s="29" t="s">
        <v>33</v>
      </c>
      <c r="D20" s="11"/>
      <c r="E20" s="12" t="s">
        <v>45</v>
      </c>
      <c r="F20" s="12">
        <v>4</v>
      </c>
      <c r="G20" s="22">
        <v>20070</v>
      </c>
      <c r="H20" s="22">
        <v>13380</v>
      </c>
      <c r="I20" s="22">
        <v>13650</v>
      </c>
      <c r="J20" s="16">
        <f t="shared" si="4"/>
        <v>24.12</v>
      </c>
      <c r="K20" s="17">
        <f t="shared" si="1"/>
        <v>3786.94</v>
      </c>
      <c r="L20" s="15">
        <f t="shared" si="2"/>
        <v>15700</v>
      </c>
      <c r="M20" s="15">
        <v>13600</v>
      </c>
      <c r="N20" s="13">
        <f>13600*F20</f>
        <v>54400</v>
      </c>
      <c r="O20" s="22">
        <f>13600*F20</f>
        <v>54400</v>
      </c>
      <c r="P20" s="22"/>
      <c r="Q20" s="22"/>
      <c r="R20" s="2"/>
    </row>
    <row r="21" spans="1:18" s="24" customFormat="1" ht="33.75" customHeight="1" x14ac:dyDescent="0.2">
      <c r="A21" s="14">
        <v>7</v>
      </c>
      <c r="B21" s="28" t="s">
        <v>42</v>
      </c>
      <c r="C21" s="29" t="s">
        <v>34</v>
      </c>
      <c r="D21" s="11"/>
      <c r="E21" s="12" t="s">
        <v>46</v>
      </c>
      <c r="F21" s="12">
        <v>33</v>
      </c>
      <c r="G21" s="22">
        <v>340</v>
      </c>
      <c r="H21" s="22">
        <v>260</v>
      </c>
      <c r="I21" s="22">
        <v>270</v>
      </c>
      <c r="J21" s="16">
        <f t="shared" si="4"/>
        <v>15.03</v>
      </c>
      <c r="K21" s="17">
        <f t="shared" si="1"/>
        <v>43.59</v>
      </c>
      <c r="L21" s="15">
        <f t="shared" si="2"/>
        <v>290</v>
      </c>
      <c r="M21" s="15">
        <v>13600</v>
      </c>
      <c r="N21" s="13">
        <f t="shared" si="3"/>
        <v>9570</v>
      </c>
      <c r="O21" s="22">
        <f t="shared" si="5"/>
        <v>9570</v>
      </c>
      <c r="P21" s="22"/>
      <c r="Q21" s="22"/>
      <c r="R21" s="2"/>
    </row>
    <row r="22" spans="1:18" s="24" customFormat="1" ht="33.75" customHeight="1" x14ac:dyDescent="0.2">
      <c r="A22" s="14">
        <v>8</v>
      </c>
      <c r="B22" s="28" t="s">
        <v>42</v>
      </c>
      <c r="C22" s="29" t="s">
        <v>35</v>
      </c>
      <c r="D22" s="11"/>
      <c r="E22" s="12" t="s">
        <v>45</v>
      </c>
      <c r="F22" s="12">
        <v>3</v>
      </c>
      <c r="G22" s="22">
        <v>5940</v>
      </c>
      <c r="H22" s="22">
        <v>3960</v>
      </c>
      <c r="I22" s="22">
        <v>4080</v>
      </c>
      <c r="J22" s="16">
        <f t="shared" si="4"/>
        <v>23.82</v>
      </c>
      <c r="K22" s="17">
        <f t="shared" si="1"/>
        <v>1110.1400000000001</v>
      </c>
      <c r="L22" s="15">
        <f t="shared" si="2"/>
        <v>4660</v>
      </c>
      <c r="M22" s="15">
        <v>13600</v>
      </c>
      <c r="N22" s="13">
        <f t="shared" si="3"/>
        <v>13980</v>
      </c>
      <c r="O22" s="22">
        <f t="shared" si="5"/>
        <v>13980</v>
      </c>
      <c r="P22" s="22"/>
      <c r="Q22" s="22"/>
      <c r="R22" s="2"/>
    </row>
    <row r="23" spans="1:18" s="27" customFormat="1" ht="33.75" customHeight="1" x14ac:dyDescent="0.2">
      <c r="A23" s="14">
        <v>9</v>
      </c>
      <c r="B23" s="28" t="s">
        <v>42</v>
      </c>
      <c r="C23" s="29" t="s">
        <v>36</v>
      </c>
      <c r="D23" s="11"/>
      <c r="E23" s="12" t="s">
        <v>45</v>
      </c>
      <c r="F23" s="12">
        <v>1</v>
      </c>
      <c r="G23" s="22">
        <v>4020</v>
      </c>
      <c r="H23" s="22">
        <v>2680</v>
      </c>
      <c r="I23" s="22">
        <v>2790</v>
      </c>
      <c r="J23" s="16">
        <f t="shared" ref="J23:J24" si="6">K23/L23*100</f>
        <v>23.52</v>
      </c>
      <c r="K23" s="17">
        <f t="shared" si="1"/>
        <v>743.93</v>
      </c>
      <c r="L23" s="15">
        <f t="shared" si="2"/>
        <v>3163.33</v>
      </c>
      <c r="M23" s="15">
        <v>13600</v>
      </c>
      <c r="N23" s="13">
        <f t="shared" si="3"/>
        <v>3163.33</v>
      </c>
      <c r="O23" s="22">
        <f t="shared" si="5"/>
        <v>3163.33</v>
      </c>
      <c r="P23" s="22"/>
      <c r="Q23" s="22"/>
      <c r="R23" s="2"/>
    </row>
    <row r="24" spans="1:18" s="27" customFormat="1" ht="33.75" customHeight="1" x14ac:dyDescent="0.2">
      <c r="A24" s="14">
        <v>10</v>
      </c>
      <c r="B24" s="28" t="s">
        <v>37</v>
      </c>
      <c r="C24" s="29" t="s">
        <v>37</v>
      </c>
      <c r="D24" s="11"/>
      <c r="E24" s="12" t="s">
        <v>45</v>
      </c>
      <c r="F24" s="12">
        <v>1</v>
      </c>
      <c r="G24" s="22">
        <v>21340</v>
      </c>
      <c r="H24" s="22">
        <v>13560</v>
      </c>
      <c r="I24" s="22">
        <v>13700</v>
      </c>
      <c r="J24" s="16">
        <f t="shared" si="6"/>
        <v>27.48</v>
      </c>
      <c r="K24" s="17">
        <f t="shared" si="1"/>
        <v>4451.92</v>
      </c>
      <c r="L24" s="15">
        <f t="shared" si="2"/>
        <v>16200</v>
      </c>
      <c r="M24" s="15">
        <v>13600</v>
      </c>
      <c r="N24" s="13">
        <f>13600*F24</f>
        <v>13600</v>
      </c>
      <c r="O24" s="22">
        <f>13600*F24</f>
        <v>13600</v>
      </c>
      <c r="P24" s="22"/>
      <c r="Q24" s="22"/>
      <c r="R24" s="2"/>
    </row>
    <row r="25" spans="1:18" s="24" customFormat="1" ht="33.75" customHeight="1" x14ac:dyDescent="0.2">
      <c r="A25" s="14">
        <v>11</v>
      </c>
      <c r="B25" s="28" t="s">
        <v>38</v>
      </c>
      <c r="C25" s="29" t="s">
        <v>38</v>
      </c>
      <c r="D25" s="11"/>
      <c r="E25" s="12" t="s">
        <v>45</v>
      </c>
      <c r="F25" s="12">
        <v>1</v>
      </c>
      <c r="G25" s="22">
        <v>3740</v>
      </c>
      <c r="H25" s="22">
        <v>3160</v>
      </c>
      <c r="I25" s="22">
        <v>3290</v>
      </c>
      <c r="J25" s="16">
        <f t="shared" si="4"/>
        <v>8.9600000000000009</v>
      </c>
      <c r="K25" s="17">
        <f t="shared" si="1"/>
        <v>304.36</v>
      </c>
      <c r="L25" s="15">
        <f t="shared" si="2"/>
        <v>3396.67</v>
      </c>
      <c r="M25" s="15">
        <v>13600</v>
      </c>
      <c r="N25" s="13">
        <f t="shared" si="3"/>
        <v>3396.67</v>
      </c>
      <c r="O25" s="22">
        <f t="shared" si="5"/>
        <v>3396.67</v>
      </c>
      <c r="P25" s="22"/>
      <c r="Q25" s="22"/>
      <c r="R25" s="2"/>
    </row>
    <row r="26" spans="1:18" s="25" customFormat="1" ht="30" customHeight="1" x14ac:dyDescent="0.2">
      <c r="A26" s="97" t="s">
        <v>26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9"/>
      <c r="Q26" s="26">
        <f>SUM(O15:O25)</f>
        <v>238476.68</v>
      </c>
    </row>
    <row r="27" spans="1:18" s="25" customFormat="1" ht="96" customHeight="1" x14ac:dyDescent="0.2">
      <c r="A27" s="85" t="s">
        <v>11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1:18" ht="33" customHeight="1" x14ac:dyDescent="0.2">
      <c r="A28" s="86" t="s">
        <v>12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</row>
    <row r="29" spans="1:18" ht="51" customHeight="1" x14ac:dyDescent="0.2">
      <c r="A29" s="3"/>
      <c r="B29" s="3"/>
      <c r="C29" s="87" t="s">
        <v>18</v>
      </c>
      <c r="D29" s="87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</row>
    <row r="30" spans="1:18" ht="19.5" customHeight="1" x14ac:dyDescent="0.2">
      <c r="B30" s="10" t="s">
        <v>13</v>
      </c>
    </row>
    <row r="31" spans="1:18" ht="76.5" customHeight="1" x14ac:dyDescent="0.2">
      <c r="A31" s="83" t="s">
        <v>14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</row>
    <row r="32" spans="1:18" ht="83.25" customHeight="1" x14ac:dyDescent="0.2">
      <c r="A32" s="83" t="s">
        <v>15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</row>
    <row r="33" spans="1:26" s="33" customFormat="1" ht="105.75" customHeight="1" x14ac:dyDescent="0.2">
      <c r="A33" s="103" t="s">
        <v>58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5"/>
      <c r="M33" s="49"/>
      <c r="N33" s="50"/>
      <c r="O33" s="51"/>
      <c r="P33" s="52"/>
      <c r="Q33" s="53"/>
      <c r="R33" s="54"/>
    </row>
    <row r="34" spans="1:26" s="56" customFormat="1" ht="38.25" customHeight="1" x14ac:dyDescent="0.2">
      <c r="A34" s="60" t="s">
        <v>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54"/>
    </row>
    <row r="35" spans="1:26" s="32" customFormat="1" ht="23.25" customHeight="1" thickBo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</row>
    <row r="36" spans="1:26" s="30" customFormat="1" ht="33.75" customHeight="1" x14ac:dyDescent="0.2">
      <c r="A36" s="106" t="s">
        <v>1</v>
      </c>
      <c r="B36" s="67" t="s">
        <v>17</v>
      </c>
      <c r="C36" s="67" t="s">
        <v>2</v>
      </c>
      <c r="D36" s="67" t="s">
        <v>22</v>
      </c>
      <c r="E36" s="69" t="s">
        <v>3</v>
      </c>
      <c r="F36" s="71" t="s">
        <v>52</v>
      </c>
      <c r="G36" s="72"/>
      <c r="H36" s="72"/>
      <c r="I36" s="73"/>
      <c r="J36" s="34"/>
      <c r="K36" s="34"/>
      <c r="L36" s="34"/>
      <c r="M36" s="34"/>
      <c r="N36" s="35"/>
      <c r="R36" s="36"/>
      <c r="S36" s="36"/>
      <c r="T36" s="37"/>
      <c r="U36" s="36"/>
      <c r="V36" s="36"/>
      <c r="W36" s="36"/>
      <c r="X36" s="36"/>
      <c r="Y36" s="36"/>
      <c r="Z36" s="36"/>
    </row>
    <row r="37" spans="1:26" s="30" customFormat="1" ht="12.75" customHeight="1" x14ac:dyDescent="0.2">
      <c r="A37" s="107"/>
      <c r="B37" s="68"/>
      <c r="C37" s="68"/>
      <c r="D37" s="68"/>
      <c r="E37" s="70"/>
      <c r="F37" s="74" t="s">
        <v>8</v>
      </c>
      <c r="G37" s="61" t="s">
        <v>53</v>
      </c>
      <c r="H37" s="61" t="s">
        <v>19</v>
      </c>
      <c r="I37" s="77" t="s">
        <v>54</v>
      </c>
      <c r="J37" s="38"/>
      <c r="K37" s="38"/>
      <c r="L37" s="38"/>
      <c r="M37" s="39"/>
      <c r="N37" s="39"/>
      <c r="O37" s="36"/>
      <c r="P37" s="36"/>
      <c r="Q37" s="36"/>
      <c r="R37" s="36"/>
      <c r="S37" s="36"/>
      <c r="T37" s="37"/>
      <c r="U37" s="36"/>
      <c r="V37" s="36"/>
      <c r="W37" s="36"/>
      <c r="X37" s="36"/>
      <c r="Y37" s="36"/>
      <c r="Z37" s="36"/>
    </row>
    <row r="38" spans="1:26" s="30" customFormat="1" ht="30.75" customHeight="1" x14ac:dyDescent="0.2">
      <c r="A38" s="107"/>
      <c r="B38" s="68"/>
      <c r="C38" s="68"/>
      <c r="D38" s="68"/>
      <c r="E38" s="70"/>
      <c r="F38" s="75"/>
      <c r="G38" s="62"/>
      <c r="H38" s="62"/>
      <c r="I38" s="78"/>
      <c r="J38" s="38"/>
      <c r="K38" s="36"/>
      <c r="L38" s="36"/>
    </row>
    <row r="39" spans="1:26" s="30" customFormat="1" ht="41.25" customHeight="1" x14ac:dyDescent="0.2">
      <c r="A39" s="107"/>
      <c r="B39" s="68"/>
      <c r="C39" s="68"/>
      <c r="D39" s="68"/>
      <c r="E39" s="70"/>
      <c r="F39" s="76"/>
      <c r="G39" s="63"/>
      <c r="H39" s="63"/>
      <c r="I39" s="79"/>
      <c r="J39" s="38"/>
      <c r="K39" s="36"/>
      <c r="L39" s="36"/>
    </row>
    <row r="40" spans="1:26" s="30" customFormat="1" ht="15.75" x14ac:dyDescent="0.2">
      <c r="A40" s="40">
        <v>1</v>
      </c>
      <c r="B40" s="41">
        <v>2</v>
      </c>
      <c r="C40" s="42">
        <v>3</v>
      </c>
      <c r="D40" s="42">
        <v>4</v>
      </c>
      <c r="E40" s="42">
        <v>5</v>
      </c>
      <c r="F40" s="42">
        <v>11</v>
      </c>
      <c r="G40" s="42">
        <v>12</v>
      </c>
      <c r="H40" s="42">
        <v>12</v>
      </c>
      <c r="I40" s="43">
        <v>14</v>
      </c>
      <c r="J40" s="38"/>
      <c r="K40" s="36"/>
      <c r="L40" s="36"/>
    </row>
    <row r="41" spans="1:26" s="30" customFormat="1" ht="43.5" customHeight="1" x14ac:dyDescent="0.2">
      <c r="A41" s="44">
        <v>1</v>
      </c>
      <c r="B41" s="28" t="s">
        <v>40</v>
      </c>
      <c r="C41" s="29" t="s">
        <v>28</v>
      </c>
      <c r="D41" s="45" t="s">
        <v>45</v>
      </c>
      <c r="E41" s="12">
        <v>1</v>
      </c>
      <c r="F41" s="46" t="s">
        <v>55</v>
      </c>
      <c r="G41" s="22">
        <v>8440</v>
      </c>
      <c r="H41" s="13">
        <f>G41*E41</f>
        <v>8440</v>
      </c>
      <c r="I41" s="47">
        <f t="shared" ref="I41:I51" si="7">H41</f>
        <v>8440</v>
      </c>
      <c r="J41" s="39"/>
      <c r="K41" s="36"/>
      <c r="L41" s="36"/>
    </row>
    <row r="42" spans="1:26" s="30" customFormat="1" ht="43.5" customHeight="1" x14ac:dyDescent="0.2">
      <c r="A42" s="44">
        <v>2</v>
      </c>
      <c r="B42" s="28" t="s">
        <v>40</v>
      </c>
      <c r="C42" s="29" t="s">
        <v>29</v>
      </c>
      <c r="D42" s="45" t="s">
        <v>45</v>
      </c>
      <c r="E42" s="12">
        <v>1</v>
      </c>
      <c r="F42" s="46" t="s">
        <v>55</v>
      </c>
      <c r="G42" s="22">
        <v>12610</v>
      </c>
      <c r="H42" s="13">
        <f t="shared" ref="H42:H51" si="8">G42*E42</f>
        <v>12610</v>
      </c>
      <c r="I42" s="47">
        <f t="shared" si="7"/>
        <v>12610</v>
      </c>
      <c r="J42" s="39"/>
      <c r="K42" s="36"/>
      <c r="L42" s="36"/>
    </row>
    <row r="43" spans="1:26" s="30" customFormat="1" ht="43.5" customHeight="1" x14ac:dyDescent="0.2">
      <c r="A43" s="44">
        <v>3</v>
      </c>
      <c r="B43" s="28" t="s">
        <v>40</v>
      </c>
      <c r="C43" s="29" t="s">
        <v>30</v>
      </c>
      <c r="D43" s="45" t="s">
        <v>45</v>
      </c>
      <c r="E43" s="12">
        <v>4</v>
      </c>
      <c r="F43" s="46" t="s">
        <v>55</v>
      </c>
      <c r="G43" s="22">
        <v>10430</v>
      </c>
      <c r="H43" s="13">
        <f t="shared" si="8"/>
        <v>41720</v>
      </c>
      <c r="I43" s="47">
        <f t="shared" si="7"/>
        <v>41720</v>
      </c>
      <c r="J43" s="39"/>
      <c r="K43" s="36"/>
      <c r="L43" s="36"/>
    </row>
    <row r="44" spans="1:26" s="30" customFormat="1" ht="43.5" customHeight="1" x14ac:dyDescent="0.2">
      <c r="A44" s="44">
        <v>4</v>
      </c>
      <c r="B44" s="28" t="s">
        <v>40</v>
      </c>
      <c r="C44" s="29" t="s">
        <v>31</v>
      </c>
      <c r="D44" s="45" t="s">
        <v>45</v>
      </c>
      <c r="E44" s="12">
        <v>4</v>
      </c>
      <c r="F44" s="46" t="s">
        <v>55</v>
      </c>
      <c r="G44" s="22">
        <v>13520</v>
      </c>
      <c r="H44" s="13">
        <f t="shared" si="8"/>
        <v>54080</v>
      </c>
      <c r="I44" s="47">
        <f t="shared" si="7"/>
        <v>54080</v>
      </c>
      <c r="J44" s="39"/>
      <c r="K44" s="36"/>
      <c r="L44" s="36"/>
    </row>
    <row r="45" spans="1:26" s="30" customFormat="1" ht="43.5" customHeight="1" x14ac:dyDescent="0.2">
      <c r="A45" s="44">
        <v>5</v>
      </c>
      <c r="B45" s="28" t="s">
        <v>41</v>
      </c>
      <c r="C45" s="29" t="s">
        <v>32</v>
      </c>
      <c r="D45" s="45" t="s">
        <v>45</v>
      </c>
      <c r="E45" s="12">
        <v>1</v>
      </c>
      <c r="F45" s="46" t="s">
        <v>55</v>
      </c>
      <c r="G45" s="22">
        <v>12140</v>
      </c>
      <c r="H45" s="13">
        <f t="shared" si="8"/>
        <v>12140</v>
      </c>
      <c r="I45" s="47">
        <f t="shared" si="7"/>
        <v>12140</v>
      </c>
      <c r="J45" s="39"/>
      <c r="K45" s="36"/>
      <c r="L45" s="36"/>
    </row>
    <row r="46" spans="1:26" s="30" customFormat="1" ht="43.5" customHeight="1" x14ac:dyDescent="0.2">
      <c r="A46" s="44">
        <v>6</v>
      </c>
      <c r="B46" s="28" t="s">
        <v>41</v>
      </c>
      <c r="C46" s="29" t="s">
        <v>33</v>
      </c>
      <c r="D46" s="45" t="s">
        <v>45</v>
      </c>
      <c r="E46" s="12">
        <v>4</v>
      </c>
      <c r="F46" s="46" t="s">
        <v>55</v>
      </c>
      <c r="G46" s="22">
        <v>13380</v>
      </c>
      <c r="H46" s="13">
        <f t="shared" si="8"/>
        <v>53520</v>
      </c>
      <c r="I46" s="47">
        <f t="shared" si="7"/>
        <v>53520</v>
      </c>
      <c r="J46" s="39"/>
      <c r="K46" s="36"/>
      <c r="L46" s="36"/>
    </row>
    <row r="47" spans="1:26" s="30" customFormat="1" ht="43.5" customHeight="1" x14ac:dyDescent="0.2">
      <c r="A47" s="44">
        <v>7</v>
      </c>
      <c r="B47" s="28" t="s">
        <v>42</v>
      </c>
      <c r="C47" s="29" t="s">
        <v>34</v>
      </c>
      <c r="D47" s="12" t="s">
        <v>46</v>
      </c>
      <c r="E47" s="12">
        <v>33</v>
      </c>
      <c r="F47" s="46" t="s">
        <v>55</v>
      </c>
      <c r="G47" s="22">
        <v>260</v>
      </c>
      <c r="H47" s="13">
        <f t="shared" si="8"/>
        <v>8580</v>
      </c>
      <c r="I47" s="47">
        <f t="shared" si="7"/>
        <v>8580</v>
      </c>
      <c r="J47" s="39"/>
      <c r="K47" s="36"/>
      <c r="L47" s="36"/>
    </row>
    <row r="48" spans="1:26" s="30" customFormat="1" ht="43.5" customHeight="1" x14ac:dyDescent="0.2">
      <c r="A48" s="44">
        <v>8</v>
      </c>
      <c r="B48" s="28" t="s">
        <v>42</v>
      </c>
      <c r="C48" s="29" t="s">
        <v>35</v>
      </c>
      <c r="D48" s="45" t="s">
        <v>45</v>
      </c>
      <c r="E48" s="12">
        <v>3</v>
      </c>
      <c r="F48" s="46" t="s">
        <v>55</v>
      </c>
      <c r="G48" s="22">
        <v>3960</v>
      </c>
      <c r="H48" s="13">
        <f t="shared" si="8"/>
        <v>11880</v>
      </c>
      <c r="I48" s="47">
        <f t="shared" si="7"/>
        <v>11880</v>
      </c>
      <c r="J48" s="39"/>
      <c r="K48" s="36"/>
      <c r="L48" s="36"/>
    </row>
    <row r="49" spans="1:15" s="30" customFormat="1" ht="43.5" customHeight="1" x14ac:dyDescent="0.2">
      <c r="A49" s="44">
        <v>9</v>
      </c>
      <c r="B49" s="28" t="s">
        <v>42</v>
      </c>
      <c r="C49" s="29" t="s">
        <v>36</v>
      </c>
      <c r="D49" s="45" t="s">
        <v>45</v>
      </c>
      <c r="E49" s="12">
        <v>1</v>
      </c>
      <c r="F49" s="46" t="s">
        <v>55</v>
      </c>
      <c r="G49" s="22">
        <v>2680</v>
      </c>
      <c r="H49" s="13">
        <f t="shared" si="8"/>
        <v>2680</v>
      </c>
      <c r="I49" s="47">
        <f t="shared" si="7"/>
        <v>2680</v>
      </c>
      <c r="J49" s="39"/>
      <c r="K49" s="36"/>
      <c r="L49" s="36"/>
    </row>
    <row r="50" spans="1:15" s="30" customFormat="1" ht="43.5" customHeight="1" x14ac:dyDescent="0.2">
      <c r="A50" s="44">
        <v>10</v>
      </c>
      <c r="B50" s="28" t="s">
        <v>37</v>
      </c>
      <c r="C50" s="29" t="s">
        <v>37</v>
      </c>
      <c r="D50" s="45" t="s">
        <v>45</v>
      </c>
      <c r="E50" s="12">
        <v>1</v>
      </c>
      <c r="F50" s="46" t="s">
        <v>55</v>
      </c>
      <c r="G50" s="22">
        <v>13560</v>
      </c>
      <c r="H50" s="13">
        <f t="shared" si="8"/>
        <v>13560</v>
      </c>
      <c r="I50" s="47">
        <f t="shared" si="7"/>
        <v>13560</v>
      </c>
      <c r="J50" s="39"/>
      <c r="K50" s="36"/>
      <c r="L50" s="36"/>
    </row>
    <row r="51" spans="1:15" s="30" customFormat="1" ht="43.5" customHeight="1" x14ac:dyDescent="0.2">
      <c r="A51" s="44">
        <v>11</v>
      </c>
      <c r="B51" s="28" t="s">
        <v>38</v>
      </c>
      <c r="C51" s="29" t="s">
        <v>38</v>
      </c>
      <c r="D51" s="45" t="s">
        <v>45</v>
      </c>
      <c r="E51" s="12">
        <v>1</v>
      </c>
      <c r="F51" s="46" t="s">
        <v>55</v>
      </c>
      <c r="G51" s="22">
        <v>3160</v>
      </c>
      <c r="H51" s="13">
        <f t="shared" si="8"/>
        <v>3160</v>
      </c>
      <c r="I51" s="47">
        <f t="shared" si="7"/>
        <v>3160</v>
      </c>
      <c r="J51" s="39"/>
      <c r="K51" s="36"/>
      <c r="L51" s="36"/>
    </row>
    <row r="52" spans="1:15" s="30" customFormat="1" ht="32.25" customHeight="1" thickBot="1" x14ac:dyDescent="0.25">
      <c r="A52" s="57" t="s">
        <v>56</v>
      </c>
      <c r="B52" s="58"/>
      <c r="C52" s="58"/>
      <c r="D52" s="58"/>
      <c r="E52" s="58"/>
      <c r="F52" s="58"/>
      <c r="G52" s="58"/>
      <c r="H52" s="58"/>
      <c r="I52" s="48">
        <f>SUM(I41:I51)</f>
        <v>222370</v>
      </c>
      <c r="J52" s="39"/>
      <c r="K52" s="36"/>
      <c r="L52" s="36"/>
      <c r="M52" s="36"/>
      <c r="N52" s="36"/>
      <c r="O52" s="36"/>
    </row>
    <row r="53" spans="1:15" s="32" customFormat="1" x14ac:dyDescent="0.2"/>
    <row r="54" spans="1:15" s="32" customFormat="1" ht="18.75" x14ac:dyDescent="0.2">
      <c r="B54" s="59" t="s">
        <v>57</v>
      </c>
      <c r="C54" s="59"/>
      <c r="D54" s="59"/>
      <c r="E54" s="59"/>
      <c r="F54" s="59"/>
      <c r="G54" s="59"/>
      <c r="H54" s="59"/>
      <c r="I54" s="59"/>
      <c r="J54" s="59"/>
    </row>
    <row r="55" spans="1:15" s="32" customFormat="1" ht="83.25" customHeight="1" x14ac:dyDescent="0.2">
      <c r="A55" s="31"/>
    </row>
    <row r="57" spans="1:15" ht="15.75" x14ac:dyDescent="0.2">
      <c r="A57" s="100" t="s">
        <v>51</v>
      </c>
      <c r="B57" s="100"/>
      <c r="C57" s="100"/>
      <c r="D57" s="30"/>
      <c r="E57" s="30"/>
      <c r="F57" s="30"/>
      <c r="G57" s="30"/>
      <c r="H57" s="30"/>
      <c r="I57" s="30"/>
    </row>
    <row r="58" spans="1:15" ht="15.75" x14ac:dyDescent="0.2">
      <c r="A58" s="30"/>
      <c r="B58" s="30"/>
      <c r="C58" s="30"/>
      <c r="D58" s="30"/>
      <c r="E58" s="30"/>
      <c r="F58" s="30"/>
      <c r="G58" s="30"/>
      <c r="H58" s="30"/>
      <c r="I58" s="30"/>
    </row>
  </sheetData>
  <mergeCells count="46">
    <mergeCell ref="A4:Q4"/>
    <mergeCell ref="A26:P26"/>
    <mergeCell ref="A57:C57"/>
    <mergeCell ref="L11:L13"/>
    <mergeCell ref="N11:N13"/>
    <mergeCell ref="A7:Q7"/>
    <mergeCell ref="K11:K13"/>
    <mergeCell ref="A10:A13"/>
    <mergeCell ref="B10:B13"/>
    <mergeCell ref="C10:C13"/>
    <mergeCell ref="E10:E13"/>
    <mergeCell ref="F10:F13"/>
    <mergeCell ref="A8:Q8"/>
    <mergeCell ref="Q10:Q13"/>
    <mergeCell ref="A33:L33"/>
    <mergeCell ref="A36:A39"/>
    <mergeCell ref="A1:Q1"/>
    <mergeCell ref="A9:Q9"/>
    <mergeCell ref="A32:Q32"/>
    <mergeCell ref="A27:Q27"/>
    <mergeCell ref="A28:Q28"/>
    <mergeCell ref="C29:Q29"/>
    <mergeCell ref="A31:Q31"/>
    <mergeCell ref="G11:I11"/>
    <mergeCell ref="J11:J13"/>
    <mergeCell ref="G10:O10"/>
    <mergeCell ref="O11:O13"/>
    <mergeCell ref="M11:M13"/>
    <mergeCell ref="A2:Q2"/>
    <mergeCell ref="A3:Q3"/>
    <mergeCell ref="A5:Q5"/>
    <mergeCell ref="A6:Q6"/>
    <mergeCell ref="A52:H52"/>
    <mergeCell ref="B54:J54"/>
    <mergeCell ref="A34:Q34"/>
    <mergeCell ref="D10:D13"/>
    <mergeCell ref="P10:P13"/>
    <mergeCell ref="B36:B39"/>
    <mergeCell ref="C36:C39"/>
    <mergeCell ref="D36:D39"/>
    <mergeCell ref="E36:E39"/>
    <mergeCell ref="F36:I36"/>
    <mergeCell ref="F37:F39"/>
    <mergeCell ref="G37:G39"/>
    <mergeCell ref="H37:H39"/>
    <mergeCell ref="I37:I39"/>
  </mergeCells>
  <phoneticPr fontId="10" type="noConversion"/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internet123</cp:lastModifiedBy>
  <cp:lastPrinted>2025-11-25T08:35:07Z</cp:lastPrinted>
  <dcterms:created xsi:type="dcterms:W3CDTF">2024-01-24T12:06:19Z</dcterms:created>
  <dcterms:modified xsi:type="dcterms:W3CDTF">2026-08-17T04:31:53Z</dcterms:modified>
</cp:coreProperties>
</file>