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5" windowWidth="14940" windowHeight="12705"/>
  </bookViews>
  <sheets>
    <sheet name="Расчет цены " sheetId="2" r:id="rId1"/>
  </sheets>
  <calcPr calcId="124519" refMode="R1C1"/>
</workbook>
</file>

<file path=xl/calcChain.xml><?xml version="1.0" encoding="utf-8"?>
<calcChain xmlns="http://schemas.openxmlformats.org/spreadsheetml/2006/main">
  <c r="R14" i="2"/>
  <c r="O13"/>
  <c r="P13" s="1"/>
  <c r="Q13" s="1"/>
  <c r="R13" s="1"/>
  <c r="J14"/>
  <c r="H14"/>
  <c r="F14"/>
  <c r="F10"/>
  <c r="R10"/>
  <c r="Q10"/>
  <c r="H13"/>
  <c r="L11"/>
  <c r="M11"/>
  <c r="N11" s="1"/>
  <c r="O11"/>
  <c r="P11" s="1"/>
  <c r="Q11" s="1"/>
  <c r="R11" s="1"/>
  <c r="L12"/>
  <c r="M12"/>
  <c r="N12" s="1"/>
  <c r="O12"/>
  <c r="P12" s="1"/>
  <c r="Q12" s="1"/>
  <c r="R12" s="1"/>
  <c r="L13"/>
  <c r="M13"/>
  <c r="J13"/>
  <c r="J11"/>
  <c r="J12"/>
  <c r="H11"/>
  <c r="H12"/>
  <c r="M10"/>
  <c r="F11"/>
  <c r="F12"/>
  <c r="F13"/>
  <c r="J10"/>
  <c r="N13" l="1"/>
  <c r="O10"/>
  <c r="P10" s="1"/>
  <c r="L10"/>
  <c r="N10" s="1"/>
  <c r="H10"/>
</calcChain>
</file>

<file path=xl/sharedStrings.xml><?xml version="1.0" encoding="utf-8"?>
<sst xmlns="http://schemas.openxmlformats.org/spreadsheetml/2006/main" count="43" uniqueCount="39">
  <si>
    <t>№</t>
  </si>
  <si>
    <t>Наименование предмета контракта</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</si>
  <si>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</si>
  <si>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</si>
  <si>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</si>
  <si>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Однородность совокупности значений выявленных цен, используемых в расчете Н(М)ЦК, ЦКЕП</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</si>
  <si>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t>
    </r>
    <r>
      <rPr>
        <i/>
        <sz val="10"/>
        <color indexed="8"/>
        <rFont val="Times New Roman"/>
        <family val="1"/>
        <charset val="204"/>
      </rPr>
      <t>ц</t>
    </r>
    <r>
      <rPr>
        <i/>
        <vertAlign val="subscript"/>
        <sz val="10"/>
        <color indexed="8"/>
        <rFont val="Times New Roman"/>
        <family val="1"/>
        <charset val="204"/>
      </rPr>
      <t>i</t>
    </r>
    <r>
      <rPr>
        <sz val="10"/>
        <color indexed="8"/>
        <rFont val="Times New Roman"/>
        <family val="1"/>
        <charset val="204"/>
      </rPr>
      <t>- цена единицы)</t>
    </r>
  </si>
  <si>
    <r>
      <t xml:space="preserve">Средняя арифметическая цена за единицу     </t>
    </r>
    <r>
      <rPr>
        <b/>
        <i/>
        <sz val="10"/>
        <color indexed="8"/>
        <rFont val="Times New Roman"/>
        <family val="1"/>
        <charset val="204"/>
      </rPr>
      <t xml:space="preserve">&lt;ц&gt; </t>
    </r>
  </si>
  <si>
    <t>Ценовая информация (коммерч. предложения, сведения из реестра контрактов, иная)  (руб./ед.изм.)</t>
  </si>
  <si>
    <t>Цена за единицу изм. с округлением до сотых долей после запятой (руб.)</t>
  </si>
  <si>
    <t>Н(М)ЦК с учетом округления цены за единицу (руб.)</t>
  </si>
  <si>
    <t>Ед. изм по ОКЕИ</t>
  </si>
  <si>
    <t>Количество предложений и иных источников информации</t>
  </si>
  <si>
    <t>Н(М)ЦК, определяемая методом сопоставимых рыночных цен (анализа рынка)*</t>
  </si>
  <si>
    <t>Заказчик:</t>
  </si>
  <si>
    <t xml:space="preserve">Цена 1 </t>
  </si>
  <si>
    <t xml:space="preserve">Цена 2 </t>
  </si>
  <si>
    <t xml:space="preserve">Цена 3 </t>
  </si>
  <si>
    <t xml:space="preserve">Обоснование начальной (максимальной) цены контракта методом сопоставимых рыночных цен (анализа рынка)                                                                                                                                </t>
  </si>
  <si>
    <t>Федеральное казенное учреждение "Исправительный центр №1 Главного управления Федеральной службы исполнения наказаний по Красноярскому краю"</t>
  </si>
  <si>
    <t xml:space="preserve">            Метод сопоставимых рыночных цен (анализа рынка) заключается в установлении начальной цены контракта, цены контракта, заключаемого с единственным исполнителем (подрядчиком, поставщиком)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t>
  </si>
  <si>
    <t xml:space="preserve">            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работ, услуг незначительные различия во внешнем виде таких товаров, работ, услуг могут не учитываться. Однородными товарами, работами, услугами признаются товары, работы, услуги,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t>
  </si>
  <si>
    <t xml:space="preserve">            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исполнителем (подрядчиком, поставщиком).</t>
  </si>
  <si>
    <t>По результатам анализа рынка определены три Исполнителя оказания услуг:Поставщик№ 1, Поставщик№ 2, Поставщик№ 3.</t>
  </si>
  <si>
    <t>В реестре недобросовестных поставщиков указанные организации отсутствуют.</t>
  </si>
  <si>
    <t>Сумма</t>
  </si>
  <si>
    <t>ИТОГО:</t>
  </si>
  <si>
    <t>Поставщик №1</t>
  </si>
  <si>
    <t>Поставщик №2</t>
  </si>
  <si>
    <t>Поставщик №3</t>
  </si>
  <si>
    <t>Количество сотрудников</t>
  </si>
  <si>
    <t>Папка без скоросшивателя "Дело"
ОКПД 2: 17.23.13.193</t>
  </si>
  <si>
    <t xml:space="preserve">Бумага офисная 
ОКПД 2: 17.12.14.110
</t>
  </si>
  <si>
    <t xml:space="preserve">Папки-файлы  перфорированные
ОКПД 2: 22.29.25.000
</t>
  </si>
  <si>
    <t xml:space="preserve">Скотч
ОКПД 2: 22.29.21.000
</t>
  </si>
  <si>
    <t>шт</t>
  </si>
  <si>
    <t>пачка</t>
  </si>
  <si>
    <t>упак</t>
  </si>
  <si>
    <t>Из трехпредставленных организаций наименьшая стоимость канцелярских товаров 67 240.90 (шестьдесят семь двести сорок) рублей 90 копеек предложена Поставщиком №2. На право заключения государственного контракта будет использовано ценовое предложение Поставщика№ 2.</t>
  </si>
</sst>
</file>

<file path=xl/styles.xml><?xml version="1.0" encoding="utf-8"?>
<styleSheet xmlns="http://schemas.openxmlformats.org/spreadsheetml/2006/main">
  <numFmts count="2">
    <numFmt numFmtId="164" formatCode="0.00000"/>
    <numFmt numFmtId="165" formatCode="0.000"/>
  </numFmts>
  <fonts count="21">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i/>
      <vertAlign val="subscript"/>
      <sz val="10"/>
      <color indexed="8"/>
      <name val="Times New Roman"/>
      <family val="1"/>
      <charset val="204"/>
    </font>
    <font>
      <b/>
      <i/>
      <sz val="10"/>
      <color indexed="8"/>
      <name val="Times New Roman"/>
      <family val="1"/>
      <charset val="204"/>
    </font>
    <font>
      <sz val="10"/>
      <color theme="1"/>
      <name val="Times New Roman"/>
      <family val="1"/>
      <charset val="204"/>
    </font>
    <font>
      <sz val="12"/>
      <color theme="1"/>
      <name val="Times New Roman"/>
      <family val="1"/>
      <charset val="204"/>
    </font>
    <font>
      <sz val="10"/>
      <name val="Arial"/>
      <family val="2"/>
      <charset val="204"/>
    </font>
    <font>
      <sz val="10"/>
      <name val="Arial Cyr"/>
      <charset val="204"/>
    </font>
    <font>
      <sz val="11"/>
      <color indexed="8"/>
      <name val="Times New Roman"/>
      <family val="1"/>
      <charset val="204"/>
    </font>
    <font>
      <b/>
      <sz val="11"/>
      <color indexed="8"/>
      <name val="Times New Roman"/>
      <family val="1"/>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sz val="12"/>
      <color indexed="8"/>
      <name val="Times New Roman"/>
      <family val="1"/>
      <charset val="204"/>
    </font>
    <font>
      <b/>
      <sz val="11"/>
      <color rgb="FF000000"/>
      <name val="Times New Roman"/>
      <family val="1"/>
      <charset val="204"/>
    </font>
    <font>
      <sz val="11"/>
      <name val="Times New Roman"/>
      <family val="1"/>
      <charset val="204"/>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9" fillId="0" borderId="0"/>
    <xf numFmtId="0" fontId="9" fillId="0" borderId="0"/>
    <xf numFmtId="0" fontId="10" fillId="0" borderId="0"/>
  </cellStyleXfs>
  <cellXfs count="69">
    <xf numFmtId="0" fontId="0" fillId="0" borderId="0" xfId="0"/>
    <xf numFmtId="0" fontId="2" fillId="0" borderId="1" xfId="0" applyFont="1" applyBorder="1" applyAlignment="1">
      <alignment horizontal="center" vertical="top" wrapText="1"/>
    </xf>
    <xf numFmtId="0" fontId="7" fillId="0" borderId="0" xfId="0" applyFont="1"/>
    <xf numFmtId="0" fontId="1" fillId="0" borderId="1" xfId="0" applyFont="1" applyFill="1" applyBorder="1" applyAlignment="1">
      <alignment horizontal="center" vertical="top" wrapText="1"/>
    </xf>
    <xf numFmtId="0" fontId="8"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center" textRotation="90" wrapText="1"/>
    </xf>
    <xf numFmtId="0" fontId="7" fillId="0" borderId="0" xfId="0" applyFont="1" applyFill="1"/>
    <xf numFmtId="0" fontId="1" fillId="0" borderId="1" xfId="0" applyFont="1" applyBorder="1" applyAlignment="1">
      <alignment horizontal="center" vertical="center" textRotation="90" wrapText="1"/>
    </xf>
    <xf numFmtId="0" fontId="2" fillId="0" borderId="0" xfId="0" applyFont="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horizontal="left"/>
    </xf>
    <xf numFmtId="0" fontId="4" fillId="0" borderId="0" xfId="0" applyFont="1" applyAlignment="1">
      <alignment horizontal="center" vertical="center"/>
    </xf>
    <xf numFmtId="0" fontId="12" fillId="0" borderId="0" xfId="0" applyFont="1" applyAlignment="1">
      <alignment horizontal="left" vertical="center" wrapText="1"/>
    </xf>
    <xf numFmtId="0" fontId="4" fillId="0" borderId="0" xfId="0" applyFont="1" applyFill="1" applyBorder="1" applyAlignment="1">
      <alignment horizontal="center" vertical="center" wrapText="1"/>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 fontId="11" fillId="0" borderId="1"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15" fillId="0" borderId="1" xfId="0" applyFont="1" applyBorder="1" applyAlignment="1">
      <alignment horizontal="justify" vertical="top" wrapText="1"/>
    </xf>
    <xf numFmtId="0" fontId="11" fillId="0" borderId="0" xfId="0" applyFont="1" applyAlignment="1">
      <alignment horizontal="left" vertical="center" wrapText="1"/>
    </xf>
    <xf numFmtId="0" fontId="11" fillId="0" borderId="0" xfId="0" applyFont="1" applyFill="1" applyBorder="1" applyAlignment="1">
      <alignment horizontal="right" vertical="center" wrapText="1"/>
    </xf>
    <xf numFmtId="4" fontId="12" fillId="0" borderId="0" xfId="0" applyNumberFormat="1" applyFont="1" applyBorder="1" applyAlignment="1">
      <alignment horizontal="center" vertical="center" wrapText="1"/>
    </xf>
    <xf numFmtId="0" fontId="12" fillId="0" borderId="0" xfId="0" applyFont="1" applyAlignment="1">
      <alignment horizontal="left"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left" vertical="center" wrapText="1"/>
    </xf>
    <xf numFmtId="0" fontId="7" fillId="0" borderId="0" xfId="0" applyFont="1" applyAlignment="1">
      <alignment horizontal="left"/>
    </xf>
    <xf numFmtId="1" fontId="12" fillId="0" borderId="0" xfId="0" applyNumberFormat="1"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10" fontId="14" fillId="0" borderId="0"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0" fontId="11" fillId="0" borderId="1" xfId="0" applyFont="1" applyFill="1" applyBorder="1" applyAlignment="1">
      <alignment horizontal="right" vertical="center" wrapText="1"/>
    </xf>
    <xf numFmtId="0" fontId="20" fillId="0" borderId="1" xfId="0" applyFont="1" applyFill="1" applyBorder="1" applyAlignment="1">
      <alignment horizontal="center" vertical="center" textRotation="90" wrapText="1"/>
    </xf>
    <xf numFmtId="165" fontId="18"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8" fillId="0" borderId="0" xfId="0" applyNumberFormat="1" applyFont="1" applyBorder="1" applyAlignment="1">
      <alignment horizontal="left" vertical="center" wrapText="1"/>
    </xf>
    <xf numFmtId="0" fontId="15" fillId="0" borderId="0" xfId="0" applyFont="1" applyBorder="1" applyAlignment="1">
      <alignment horizontal="left" vertical="top" wrapText="1"/>
    </xf>
    <xf numFmtId="0" fontId="16" fillId="2" borderId="0" xfId="0" applyFont="1" applyFill="1" applyBorder="1" applyAlignment="1">
      <alignment horizontal="left" vertical="center" wrapText="1"/>
    </xf>
    <xf numFmtId="0" fontId="8" fillId="0" borderId="0" xfId="0" applyFont="1" applyAlignment="1">
      <alignment horizontal="right" vertical="center"/>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2" fontId="14" fillId="0" borderId="5" xfId="0" applyNumberFormat="1" applyFont="1" applyBorder="1" applyAlignment="1">
      <alignment horizontal="center" vertical="center"/>
    </xf>
    <xf numFmtId="165" fontId="19" fillId="0" borderId="5" xfId="0" applyNumberFormat="1" applyFont="1" applyFill="1" applyBorder="1" applyAlignment="1">
      <alignment horizontal="center" vertical="center"/>
    </xf>
    <xf numFmtId="2" fontId="19" fillId="0" borderId="5" xfId="0" applyNumberFormat="1" applyFont="1" applyBorder="1" applyAlignment="1">
      <alignment horizontal="center" vertical="center"/>
    </xf>
    <xf numFmtId="4" fontId="12" fillId="0" borderId="5" xfId="0" applyNumberFormat="1" applyFont="1" applyFill="1" applyBorder="1" applyAlignment="1">
      <alignment horizontal="center" vertical="center" wrapText="1"/>
    </xf>
    <xf numFmtId="0" fontId="13" fillId="0" borderId="1" xfId="0" applyFont="1" applyBorder="1" applyAlignment="1">
      <alignment horizontal="center" vertical="center"/>
    </xf>
    <xf numFmtId="10" fontId="13" fillId="0" borderId="1" xfId="0" applyNumberFormat="1" applyFont="1" applyFill="1" applyBorder="1" applyAlignment="1">
      <alignment horizontal="center" vertical="center" wrapText="1"/>
    </xf>
  </cellXfs>
  <cellStyles count="4">
    <cellStyle name="Обычный" xfId="0" builtinId="0"/>
    <cellStyle name="Обычный 2" xfId="3"/>
    <cellStyle name="Обычный 3"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19050</xdr:colOff>
      <xdr:row>8</xdr:row>
      <xdr:rowOff>952500</xdr:rowOff>
    </xdr:from>
    <xdr:to>
      <xdr:col>14</xdr:col>
      <xdr:colOff>0</xdr:colOff>
      <xdr:row>8</xdr:row>
      <xdr:rowOff>1304925</xdr:rowOff>
    </xdr:to>
    <xdr:pic>
      <xdr:nvPicPr>
        <xdr:cNvPr id="219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725025" y="1943100"/>
          <a:ext cx="933450" cy="352425"/>
        </a:xfrm>
        <a:prstGeom prst="rect">
          <a:avLst/>
        </a:prstGeom>
        <a:noFill/>
        <a:ln w="9525">
          <a:noFill/>
          <a:miter lim="800000"/>
          <a:headEnd/>
          <a:tailEnd/>
        </a:ln>
      </xdr:spPr>
    </xdr:pic>
    <xdr:clientData/>
  </xdr:twoCellAnchor>
  <xdr:twoCellAnchor>
    <xdr:from>
      <xdr:col>12</xdr:col>
      <xdr:colOff>19050</xdr:colOff>
      <xdr:row>8</xdr:row>
      <xdr:rowOff>923925</xdr:rowOff>
    </xdr:from>
    <xdr:to>
      <xdr:col>12</xdr:col>
      <xdr:colOff>1019175</xdr:colOff>
      <xdr:row>8</xdr:row>
      <xdr:rowOff>1362075</xdr:rowOff>
    </xdr:to>
    <xdr:pic>
      <xdr:nvPicPr>
        <xdr:cNvPr id="219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8696325" y="1914525"/>
          <a:ext cx="1000125" cy="438150"/>
        </a:xfrm>
        <a:prstGeom prst="rect">
          <a:avLst/>
        </a:prstGeom>
        <a:noFill/>
        <a:ln w="9525">
          <a:noFill/>
          <a:miter lim="800000"/>
          <a:headEnd/>
          <a:tailEnd/>
        </a:ln>
      </xdr:spPr>
    </xdr:pic>
    <xdr:clientData/>
  </xdr:twoCellAnchor>
  <xdr:twoCellAnchor>
    <xdr:from>
      <xdr:col>14</xdr:col>
      <xdr:colOff>19050</xdr:colOff>
      <xdr:row>8</xdr:row>
      <xdr:rowOff>1600200</xdr:rowOff>
    </xdr:from>
    <xdr:to>
      <xdr:col>14</xdr:col>
      <xdr:colOff>1504950</xdr:colOff>
      <xdr:row>8</xdr:row>
      <xdr:rowOff>1962150</xdr:rowOff>
    </xdr:to>
    <xdr:pic>
      <xdr:nvPicPr>
        <xdr:cNvPr id="2196"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677525" y="2590800"/>
          <a:ext cx="1485900"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0"/>
  <sheetViews>
    <sheetView tabSelected="1" view="pageBreakPreview" zoomScale="85" zoomScaleSheetLayoutView="85" workbookViewId="0">
      <selection activeCell="G13" sqref="G13"/>
    </sheetView>
  </sheetViews>
  <sheetFormatPr defaultRowHeight="12.75"/>
  <cols>
    <col min="1" max="1" width="3.140625" style="2" customWidth="1"/>
    <col min="2" max="2" width="31.140625" style="2" customWidth="1"/>
    <col min="3" max="3" width="6.140625" style="2" customWidth="1"/>
    <col min="4" max="4" width="6.28515625" style="2" customWidth="1"/>
    <col min="5" max="7" width="10.42578125" style="2" customWidth="1"/>
    <col min="8" max="8" width="13.85546875" style="2" customWidth="1"/>
    <col min="9" max="10" width="10.42578125" style="2" customWidth="1"/>
    <col min="11" max="11" width="5.7109375" style="2" customWidth="1"/>
    <col min="12" max="12" width="12.85546875" style="2" customWidth="1"/>
    <col min="13" max="13" width="13.7109375" style="2" customWidth="1"/>
    <col min="14" max="14" width="12.5703125" style="2" customWidth="1"/>
    <col min="15" max="15" width="24" style="2" customWidth="1"/>
    <col min="16" max="16" width="10.85546875" style="7" customWidth="1"/>
    <col min="17" max="17" width="10.5703125" style="2" customWidth="1"/>
    <col min="18" max="18" width="10.85546875" style="2" customWidth="1"/>
    <col min="19" max="19" width="13.140625" style="2" customWidth="1"/>
    <col min="20" max="20" width="9.7109375" style="2" bestFit="1" customWidth="1"/>
    <col min="21" max="16384" width="9.140625" style="2"/>
  </cols>
  <sheetData>
    <row r="1" spans="1:19" s="4" customFormat="1" ht="6.75" customHeight="1">
      <c r="A1" s="47"/>
      <c r="B1" s="47"/>
      <c r="C1" s="47"/>
      <c r="D1" s="47"/>
      <c r="E1" s="47"/>
      <c r="F1" s="47"/>
      <c r="G1" s="47"/>
      <c r="H1" s="47"/>
      <c r="I1" s="47"/>
      <c r="J1" s="47"/>
      <c r="K1" s="47"/>
      <c r="L1" s="47"/>
      <c r="M1" s="47"/>
      <c r="N1" s="47"/>
      <c r="O1" s="47"/>
      <c r="P1" s="47"/>
    </row>
    <row r="2" spans="1:19" s="4" customFormat="1" ht="36.75" customHeight="1">
      <c r="A2" s="9"/>
      <c r="B2" s="14" t="s">
        <v>14</v>
      </c>
      <c r="C2" s="48" t="s">
        <v>19</v>
      </c>
      <c r="D2" s="48"/>
      <c r="E2" s="48"/>
      <c r="F2" s="48"/>
      <c r="G2" s="48"/>
      <c r="H2" s="48"/>
      <c r="I2" s="48"/>
      <c r="J2" s="48"/>
      <c r="K2" s="48"/>
      <c r="L2" s="48"/>
      <c r="M2" s="48"/>
      <c r="N2" s="48"/>
      <c r="O2" s="48"/>
      <c r="P2" s="48"/>
    </row>
    <row r="3" spans="1:19" ht="15.75" customHeight="1">
      <c r="A3" s="16"/>
      <c r="B3" s="53" t="s">
        <v>18</v>
      </c>
      <c r="C3" s="53"/>
      <c r="D3" s="53"/>
      <c r="E3" s="53"/>
      <c r="F3" s="53"/>
      <c r="G3" s="53"/>
      <c r="H3" s="53"/>
      <c r="I3" s="53"/>
      <c r="J3" s="53"/>
      <c r="K3" s="53"/>
      <c r="L3" s="53"/>
      <c r="M3" s="53"/>
      <c r="N3" s="53"/>
      <c r="O3" s="53"/>
      <c r="P3" s="53"/>
      <c r="Q3" s="53"/>
      <c r="R3" s="53"/>
      <c r="S3" s="16"/>
    </row>
    <row r="4" spans="1:19" s="32" customFormat="1" ht="36" customHeight="1">
      <c r="A4" s="31"/>
      <c r="B4" s="54" t="s">
        <v>20</v>
      </c>
      <c r="C4" s="54"/>
      <c r="D4" s="54"/>
      <c r="E4" s="54"/>
      <c r="F4" s="54"/>
      <c r="G4" s="54"/>
      <c r="H4" s="54"/>
      <c r="I4" s="54"/>
      <c r="J4" s="54"/>
      <c r="K4" s="54"/>
      <c r="L4" s="54"/>
      <c r="M4" s="54"/>
      <c r="N4" s="54"/>
      <c r="O4" s="54"/>
      <c r="P4" s="54"/>
      <c r="Q4" s="54"/>
      <c r="R4" s="54"/>
      <c r="S4" s="31"/>
    </row>
    <row r="5" spans="1:19" s="32" customFormat="1" ht="54" customHeight="1">
      <c r="A5" s="31"/>
      <c r="B5" s="54" t="s">
        <v>21</v>
      </c>
      <c r="C5" s="54"/>
      <c r="D5" s="54"/>
      <c r="E5" s="54"/>
      <c r="F5" s="54"/>
      <c r="G5" s="54"/>
      <c r="H5" s="54"/>
      <c r="I5" s="54"/>
      <c r="J5" s="54"/>
      <c r="K5" s="54"/>
      <c r="L5" s="54"/>
      <c r="M5" s="54"/>
      <c r="N5" s="54"/>
      <c r="O5" s="54"/>
      <c r="P5" s="54"/>
      <c r="Q5" s="54"/>
      <c r="R5" s="54"/>
      <c r="S5" s="31"/>
    </row>
    <row r="6" spans="1:19" s="32" customFormat="1" ht="46.5" customHeight="1">
      <c r="A6" s="31"/>
      <c r="B6" s="55" t="s">
        <v>22</v>
      </c>
      <c r="C6" s="55"/>
      <c r="D6" s="55"/>
      <c r="E6" s="55"/>
      <c r="F6" s="55"/>
      <c r="G6" s="55"/>
      <c r="H6" s="55"/>
      <c r="I6" s="55"/>
      <c r="J6" s="55"/>
      <c r="K6" s="55"/>
      <c r="L6" s="55"/>
      <c r="M6" s="55"/>
      <c r="N6" s="55"/>
      <c r="O6" s="55"/>
      <c r="P6" s="55"/>
      <c r="Q6" s="55"/>
      <c r="R6" s="55"/>
      <c r="S6" s="31"/>
    </row>
    <row r="7" spans="1:19" ht="39" customHeight="1">
      <c r="A7" s="49" t="s">
        <v>0</v>
      </c>
      <c r="B7" s="49" t="s">
        <v>1</v>
      </c>
      <c r="C7" s="50" t="s">
        <v>11</v>
      </c>
      <c r="D7" s="50" t="s">
        <v>30</v>
      </c>
      <c r="E7" s="52" t="s">
        <v>8</v>
      </c>
      <c r="F7" s="52"/>
      <c r="G7" s="52"/>
      <c r="H7" s="52"/>
      <c r="I7" s="52"/>
      <c r="J7" s="52"/>
      <c r="K7" s="52"/>
      <c r="L7" s="51" t="s">
        <v>5</v>
      </c>
      <c r="M7" s="51"/>
      <c r="N7" s="51"/>
      <c r="O7" s="52" t="s">
        <v>13</v>
      </c>
      <c r="P7" s="52"/>
      <c r="Q7" s="52"/>
      <c r="R7" s="52"/>
    </row>
    <row r="8" spans="1:19" ht="39" customHeight="1">
      <c r="A8" s="49"/>
      <c r="B8" s="49"/>
      <c r="C8" s="50"/>
      <c r="D8" s="50"/>
      <c r="E8" s="56" t="s">
        <v>27</v>
      </c>
      <c r="F8" s="57"/>
      <c r="G8" s="56" t="s">
        <v>28</v>
      </c>
      <c r="H8" s="57"/>
      <c r="I8" s="58" t="s">
        <v>29</v>
      </c>
      <c r="J8" s="59"/>
      <c r="K8" s="30"/>
      <c r="L8" s="29"/>
      <c r="M8" s="29"/>
      <c r="N8" s="29"/>
      <c r="O8" s="30"/>
      <c r="P8" s="30"/>
      <c r="Q8" s="30"/>
      <c r="R8" s="30"/>
    </row>
    <row r="9" spans="1:19" ht="159" customHeight="1">
      <c r="A9" s="49"/>
      <c r="B9" s="49"/>
      <c r="C9" s="50"/>
      <c r="D9" s="50"/>
      <c r="E9" s="6" t="s">
        <v>15</v>
      </c>
      <c r="F9" s="6" t="s">
        <v>25</v>
      </c>
      <c r="G9" s="6" t="s">
        <v>16</v>
      </c>
      <c r="H9" s="6" t="s">
        <v>25</v>
      </c>
      <c r="I9" s="39" t="s">
        <v>17</v>
      </c>
      <c r="J9" s="39" t="s">
        <v>25</v>
      </c>
      <c r="K9" s="6" t="s">
        <v>12</v>
      </c>
      <c r="L9" s="8" t="s">
        <v>7</v>
      </c>
      <c r="M9" s="5" t="s">
        <v>2</v>
      </c>
      <c r="N9" s="3" t="s">
        <v>3</v>
      </c>
      <c r="O9" s="1" t="s">
        <v>6</v>
      </c>
      <c r="P9" s="6" t="s">
        <v>4</v>
      </c>
      <c r="Q9" s="8" t="s">
        <v>9</v>
      </c>
      <c r="R9" s="28" t="s">
        <v>10</v>
      </c>
    </row>
    <row r="10" spans="1:19" ht="68.25" customHeight="1">
      <c r="A10" s="38">
        <v>1</v>
      </c>
      <c r="B10" s="23" t="s">
        <v>31</v>
      </c>
      <c r="C10" s="67" t="s">
        <v>35</v>
      </c>
      <c r="D10" s="18">
        <v>1000</v>
      </c>
      <c r="E10" s="17">
        <v>11.94</v>
      </c>
      <c r="F10" s="17">
        <f>D10*E10</f>
        <v>11940</v>
      </c>
      <c r="G10" s="17">
        <v>8.24</v>
      </c>
      <c r="H10" s="17">
        <f>G10*D10</f>
        <v>8240</v>
      </c>
      <c r="I10" s="40">
        <v>8.8800000000000008</v>
      </c>
      <c r="J10" s="40">
        <f>I10*D10</f>
        <v>8880</v>
      </c>
      <c r="K10" s="19">
        <v>3</v>
      </c>
      <c r="L10" s="20">
        <f>(E10+G10+I10)/3</f>
        <v>9.6866666666666674</v>
      </c>
      <c r="M10" s="18">
        <f>STDEV(E10,G10,I10)</f>
        <v>1.9775068478600246</v>
      </c>
      <c r="N10" s="21">
        <f>M10/L10</f>
        <v>0.20414730019201904</v>
      </c>
      <c r="O10" s="22">
        <f>((D10/K10)*(SUM(E10,G10,I10)))</f>
        <v>9686.6666666666661</v>
      </c>
      <c r="P10" s="41">
        <f>O10/D10</f>
        <v>9.6866666666666656</v>
      </c>
      <c r="Q10" s="22">
        <f>ROUND(P10,2)</f>
        <v>9.69</v>
      </c>
      <c r="R10" s="22">
        <f>Q10*D10</f>
        <v>9690</v>
      </c>
    </row>
    <row r="11" spans="1:19" ht="68.25" customHeight="1">
      <c r="A11" s="38">
        <v>2</v>
      </c>
      <c r="B11" s="23" t="s">
        <v>32</v>
      </c>
      <c r="C11" s="67" t="s">
        <v>36</v>
      </c>
      <c r="D11" s="18">
        <v>150</v>
      </c>
      <c r="E11" s="17">
        <v>504.8</v>
      </c>
      <c r="F11" s="17">
        <f t="shared" ref="F11:F13" si="0">D11*E11</f>
        <v>75720</v>
      </c>
      <c r="G11" s="17">
        <v>344</v>
      </c>
      <c r="H11" s="17">
        <f t="shared" ref="H11:H13" si="1">G11*D11</f>
        <v>51600</v>
      </c>
      <c r="I11" s="40">
        <v>399</v>
      </c>
      <c r="J11" s="40">
        <f t="shared" ref="J11:J13" si="2">I11*D11</f>
        <v>59850</v>
      </c>
      <c r="K11" s="19">
        <v>3</v>
      </c>
      <c r="L11" s="20">
        <f t="shared" ref="L11:L13" si="3">(E11+G11+I11)/3</f>
        <v>415.93333333333334</v>
      </c>
      <c r="M11" s="18">
        <f t="shared" ref="M11:M13" si="4">STDEV(E11,G11,I11)</f>
        <v>81.726454305404545</v>
      </c>
      <c r="N11" s="21">
        <f t="shared" ref="N11:N13" si="5">M11/L11</f>
        <v>0.19648931152124829</v>
      </c>
      <c r="O11" s="22">
        <f t="shared" ref="O11:O13" si="6">((D11/K11)*(SUM(E11,G11,I11)))</f>
        <v>62390</v>
      </c>
      <c r="P11" s="41">
        <f t="shared" ref="P11:P13" si="7">O11/D11</f>
        <v>415.93333333333334</v>
      </c>
      <c r="Q11" s="22">
        <f>ROUND(P11,2)</f>
        <v>415.93</v>
      </c>
      <c r="R11" s="22">
        <f>Q11*D11</f>
        <v>62389.5</v>
      </c>
    </row>
    <row r="12" spans="1:19" ht="68.25" customHeight="1">
      <c r="A12" s="38">
        <v>3</v>
      </c>
      <c r="B12" s="23" t="s">
        <v>33</v>
      </c>
      <c r="C12" s="67" t="s">
        <v>37</v>
      </c>
      <c r="D12" s="18">
        <v>15</v>
      </c>
      <c r="E12" s="17">
        <v>566.11</v>
      </c>
      <c r="F12" s="17">
        <f t="shared" si="0"/>
        <v>8491.65</v>
      </c>
      <c r="G12" s="17">
        <v>296.45999999999998</v>
      </c>
      <c r="H12" s="17">
        <f t="shared" si="1"/>
        <v>4446.8999999999996</v>
      </c>
      <c r="I12" s="40">
        <v>406.5</v>
      </c>
      <c r="J12" s="40">
        <f t="shared" si="2"/>
        <v>6097.5</v>
      </c>
      <c r="K12" s="19">
        <v>3</v>
      </c>
      <c r="L12" s="20">
        <f t="shared" si="3"/>
        <v>423.02333333333331</v>
      </c>
      <c r="M12" s="18">
        <f t="shared" si="4"/>
        <v>135.58224822348021</v>
      </c>
      <c r="N12" s="68">
        <f t="shared" si="5"/>
        <v>0.32050772981036557</v>
      </c>
      <c r="O12" s="22">
        <f t="shared" si="6"/>
        <v>6345.3499999999995</v>
      </c>
      <c r="P12" s="41">
        <f t="shared" si="7"/>
        <v>423.02333333333331</v>
      </c>
      <c r="Q12" s="22">
        <f>ROUND(P12,2)</f>
        <v>423.02</v>
      </c>
      <c r="R12" s="22">
        <f>Q12*D12</f>
        <v>6345.2999999999993</v>
      </c>
    </row>
    <row r="13" spans="1:19" ht="68.25" customHeight="1">
      <c r="A13" s="38">
        <v>4</v>
      </c>
      <c r="B13" s="23" t="s">
        <v>34</v>
      </c>
      <c r="C13" s="67" t="s">
        <v>35</v>
      </c>
      <c r="D13" s="18">
        <v>50</v>
      </c>
      <c r="E13" s="17">
        <v>72.63</v>
      </c>
      <c r="F13" s="17">
        <f t="shared" si="0"/>
        <v>3631.5</v>
      </c>
      <c r="G13" s="17">
        <v>59.08</v>
      </c>
      <c r="H13" s="17">
        <f>G13*D13</f>
        <v>2954</v>
      </c>
      <c r="I13" s="40">
        <v>61.67</v>
      </c>
      <c r="J13" s="40">
        <f t="shared" si="2"/>
        <v>3083.5</v>
      </c>
      <c r="K13" s="19">
        <v>3</v>
      </c>
      <c r="L13" s="20">
        <f t="shared" si="3"/>
        <v>64.459999999999994</v>
      </c>
      <c r="M13" s="18">
        <f t="shared" si="4"/>
        <v>7.1929618377967142</v>
      </c>
      <c r="N13" s="68">
        <f t="shared" si="5"/>
        <v>0.11158799003718142</v>
      </c>
      <c r="O13" s="22">
        <f>((D13/K13)*(SUM(E13,G13,I13)))</f>
        <v>3223</v>
      </c>
      <c r="P13" s="41">
        <f>O13/D13</f>
        <v>64.459999999999994</v>
      </c>
      <c r="Q13" s="22">
        <f>ROUND(P13,2)</f>
        <v>64.459999999999994</v>
      </c>
      <c r="R13" s="22">
        <f>Q13*D13</f>
        <v>3222.9999999999995</v>
      </c>
    </row>
    <row r="14" spans="1:19" ht="51.75" customHeight="1">
      <c r="A14" s="38"/>
      <c r="B14" s="60" t="s">
        <v>26</v>
      </c>
      <c r="C14" s="61"/>
      <c r="D14" s="62"/>
      <c r="E14" s="63"/>
      <c r="F14" s="63">
        <f>SUM(F10:F13)</f>
        <v>99783.15</v>
      </c>
      <c r="G14" s="63"/>
      <c r="H14" s="65">
        <f>SUM(H10:H13)</f>
        <v>67240.899999999994</v>
      </c>
      <c r="I14" s="64"/>
      <c r="J14" s="65">
        <f>SUM(J10:J13)</f>
        <v>77911</v>
      </c>
      <c r="K14" s="33"/>
      <c r="L14" s="34"/>
      <c r="M14" s="35"/>
      <c r="N14" s="36"/>
      <c r="O14" s="26"/>
      <c r="P14" s="66" t="s">
        <v>10</v>
      </c>
      <c r="Q14" s="66"/>
      <c r="R14" s="37">
        <f>SUM(R10:R13)</f>
        <v>81647.8</v>
      </c>
    </row>
    <row r="15" spans="1:19" ht="21.75" customHeight="1">
      <c r="A15" s="25"/>
      <c r="B15" s="45" t="s">
        <v>23</v>
      </c>
      <c r="C15" s="45"/>
      <c r="D15" s="45"/>
      <c r="E15" s="45"/>
      <c r="F15" s="45"/>
      <c r="G15" s="45"/>
      <c r="H15" s="45"/>
      <c r="I15" s="45"/>
      <c r="J15" s="45"/>
      <c r="K15" s="45"/>
      <c r="L15" s="45"/>
      <c r="M15" s="45"/>
      <c r="N15" s="45"/>
      <c r="O15" s="45"/>
      <c r="P15" s="45"/>
      <c r="Q15" s="45"/>
      <c r="R15" s="45"/>
    </row>
    <row r="16" spans="1:19" customFormat="1" ht="20.25" customHeight="1">
      <c r="A16" s="10"/>
      <c r="B16" s="46" t="s">
        <v>24</v>
      </c>
      <c r="C16" s="46"/>
      <c r="D16" s="46"/>
      <c r="E16" s="46"/>
      <c r="F16" s="46"/>
      <c r="G16" s="46"/>
      <c r="H16" s="46"/>
      <c r="I16" s="46"/>
      <c r="J16" s="46"/>
      <c r="K16" s="46"/>
      <c r="L16" s="46"/>
      <c r="M16" s="46"/>
      <c r="N16" s="46"/>
      <c r="O16" s="46"/>
      <c r="P16" s="46"/>
      <c r="Q16" s="46"/>
      <c r="R16" s="46"/>
    </row>
    <row r="17" spans="1:18" customFormat="1" ht="30" customHeight="1">
      <c r="A17" s="10"/>
      <c r="B17" s="44" t="s">
        <v>38</v>
      </c>
      <c r="C17" s="44"/>
      <c r="D17" s="44"/>
      <c r="E17" s="44"/>
      <c r="F17" s="44"/>
      <c r="G17" s="44"/>
      <c r="H17" s="44"/>
      <c r="I17" s="44"/>
      <c r="J17" s="44"/>
      <c r="K17" s="44"/>
      <c r="L17" s="44"/>
      <c r="M17" s="44"/>
      <c r="N17" s="44"/>
      <c r="O17" s="44"/>
      <c r="P17" s="44"/>
      <c r="Q17" s="44"/>
      <c r="R17" s="44"/>
    </row>
    <row r="18" spans="1:18" customFormat="1" ht="15">
      <c r="A18" s="11"/>
      <c r="B18" s="42"/>
      <c r="C18" s="42"/>
      <c r="D18" s="42"/>
      <c r="E18" s="42"/>
      <c r="F18" s="42"/>
      <c r="G18" s="42"/>
      <c r="H18" s="42"/>
      <c r="I18" s="42"/>
      <c r="J18" s="42"/>
      <c r="K18" s="42"/>
      <c r="L18" s="42"/>
      <c r="M18" s="42"/>
      <c r="N18" s="42"/>
      <c r="O18" s="42"/>
      <c r="P18" s="42"/>
    </row>
    <row r="19" spans="1:18" customFormat="1" ht="14.25" customHeight="1">
      <c r="A19" s="11"/>
      <c r="B19" s="42"/>
      <c r="C19" s="42"/>
      <c r="D19" s="42"/>
      <c r="E19" s="42"/>
      <c r="F19" s="42"/>
      <c r="G19" s="42"/>
      <c r="H19" s="42"/>
      <c r="I19" s="42"/>
      <c r="J19" s="42"/>
      <c r="K19" s="42"/>
      <c r="L19" s="42"/>
      <c r="M19" s="42"/>
      <c r="N19" s="42"/>
      <c r="O19" s="42"/>
      <c r="P19" s="42"/>
    </row>
    <row r="20" spans="1:18" s="13" customFormat="1" ht="17.25" customHeight="1">
      <c r="A20" s="12"/>
      <c r="B20" s="24"/>
      <c r="C20" s="15"/>
      <c r="D20" s="43"/>
      <c r="E20" s="43"/>
      <c r="F20" s="27"/>
      <c r="G20" s="15"/>
      <c r="H20" s="27"/>
      <c r="I20" s="42"/>
      <c r="J20" s="42"/>
      <c r="K20" s="42"/>
      <c r="L20" s="42"/>
      <c r="M20" s="15"/>
      <c r="N20" s="15"/>
      <c r="O20" s="15"/>
      <c r="P20" s="15"/>
    </row>
  </sheetData>
  <mergeCells count="24">
    <mergeCell ref="A1:P1"/>
    <mergeCell ref="C2:P2"/>
    <mergeCell ref="A7:A9"/>
    <mergeCell ref="C7:C9"/>
    <mergeCell ref="D7:D9"/>
    <mergeCell ref="L7:N7"/>
    <mergeCell ref="E7:K7"/>
    <mergeCell ref="O7:R7"/>
    <mergeCell ref="B7:B9"/>
    <mergeCell ref="B3:R3"/>
    <mergeCell ref="B4:R4"/>
    <mergeCell ref="B5:R5"/>
    <mergeCell ref="B6:R6"/>
    <mergeCell ref="E8:F8"/>
    <mergeCell ref="G8:H8"/>
    <mergeCell ref="I8:J8"/>
    <mergeCell ref="I20:L20"/>
    <mergeCell ref="D20:E20"/>
    <mergeCell ref="B18:P19"/>
    <mergeCell ref="B17:R17"/>
    <mergeCell ref="B14:D14"/>
    <mergeCell ref="P14:Q14"/>
    <mergeCell ref="B15:R15"/>
    <mergeCell ref="B16:R16"/>
  </mergeCells>
  <pageMargins left="0.15748031496062992" right="0.15748031496062992" top="0.19685039370078741" bottom="0.19685039370078741" header="0.31496062992125984" footer="0.1574803149606299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Расчет цены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user1</cp:lastModifiedBy>
  <cp:lastPrinted>2026-07-20T03:39:16Z</cp:lastPrinted>
  <dcterms:created xsi:type="dcterms:W3CDTF">2014-01-15T18:15:09Z</dcterms:created>
  <dcterms:modified xsi:type="dcterms:W3CDTF">2026-07-20T03:39:24Z</dcterms:modified>
</cp:coreProperties>
</file>