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ет235.65" sheetId="1" state="visible" r:id="rId1"/>
  </sheets>
  <definedNames>
    <definedName name="_xlnm.Print_Area" localSheetId="0">лет235.65!$A$1:$Q$16</definedName>
  </definedNames>
  <calcPr/>
</workbook>
</file>

<file path=xl/sharedStrings.xml><?xml version="1.0" encoding="utf-8"?>
<sst xmlns="http://schemas.openxmlformats.org/spreadsheetml/2006/main" count="35" uniqueCount="35">
  <si>
    <t xml:space="preserve">Расчет начальной суммы цены единиц услуги</t>
  </si>
  <si>
    <t xml:space="preserve">Используемый метод определения начальной суммы цены единиц услуги с обоснованием:</t>
  </si>
  <si>
    <t xml:space="preserve">Определение и обоснование начальной суммы цены единиц услуги производиться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</si>
  <si>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исполнителем (подрядчиком, поставщиком).</t>
  </si>
  <si>
    <r>
      <rPr>
        <sz val="11"/>
        <color theme="1" tint="0"/>
        <rFont val="PT Astra Serif"/>
      </rPr>
      <t xml:space="preserve">Начальная сумма цен единиц услуги определена исходя из цен на услуги по комплексному внутреннему и наружному содержанию административных зданий Управления </t>
    </r>
    <r>
      <rPr>
        <sz val="11"/>
        <rFont val="PT Astra Serif"/>
      </rPr>
      <t xml:space="preserve">, соответствующих необходимым требованиям, указанных в ответах на запрос стоимости от организаций и  использованием общедоступной ценовой информации, содержащейся в реестре контрактов, заключенных заказчиками.</t>
    </r>
  </si>
  <si>
    <t xml:space="preserve">№ п/п</t>
  </si>
  <si>
    <t xml:space="preserve">Наименование объекта закупки</t>
  </si>
  <si>
    <t xml:space="preserve">Существенные условия исполнения контракта</t>
  </si>
  <si>
    <t xml:space="preserve">Ед. изм</t>
  </si>
  <si>
    <t>Кол-во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</si>
  <si>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</si>
  <si>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Н(М)ЦК</t>
  </si>
  <si>
    <t xml:space="preserve">Н(М)ЦК, определяемая методом сопоставимых рыночных цен (анализа рынка)*</t>
  </si>
  <si>
    <t xml:space="preserve">Источник №1 вх.от 15.05.2026 № 10424/26</t>
  </si>
  <si>
    <t xml:space="preserve">Источник №2 вх.от  15.05.2026 №10501 /26</t>
  </si>
  <si>
    <t xml:space="preserve">Источник №3 вх.от 15.05.2026 № 10425/26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</si>
  <si>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</si>
  <si>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</si>
  <si>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</t>
    </r>
    <r>
      <rPr>
        <i/>
        <sz val="9"/>
        <rFont val="PT Astra Serif"/>
      </rPr>
      <t xml:space="preserve">(не должен превышать 33%)</t>
    </r>
  </si>
  <si>
    <t xml:space="preserve"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</si>
  <si>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</si>
  <si>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</si>
  <si>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контракта с учетом округления цены за единицу (руб.)</t>
  </si>
  <si>
    <t xml:space="preserve">Цена за единицу изм. с округлением (вниз) до сотых долей после запятой (руб.) по минимальной стоимости (руб.)</t>
  </si>
  <si>
    <t xml:space="preserve">Н(М)ЦК, контракта по минимальной стоимости с учетом округления цены за единицу (руб.)</t>
  </si>
  <si>
    <t xml:space="preserve">Оказание услуг по комплексному внутреннему и наружному содержанию административных зданий Управления  </t>
  </si>
  <si>
    <t xml:space="preserve">В соответствии с техническим заданием</t>
  </si>
  <si>
    <t xml:space="preserve">человеко день</t>
  </si>
  <si>
    <t xml:space="preserve">человеко час</t>
  </si>
  <si>
    <t>ИТОГО</t>
  </si>
  <si>
    <r>
      <rPr>
        <sz val="11"/>
        <rFont val="PT Astra Serif"/>
      </rPr>
      <t xml:space="preserve">Коэффициент вариации цены не превышает 33%, таким образом, совокупность значений, используемых в расчете, при определении начальной суммы цен удиниц услуги, является однородной. Определение начальной суммы цен единиц услуги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В соответствии со статьей 34 БК РФ эффективность использования наименьшего объема бюджетных ассигнований, обеспечивающих реализацию закупки и получение наилучшего результата в рамках установленных бюджетных полномочий, Заказчик устанавливает минимальный размер начальной суммы цен удиниц услуги, который определен исходя из минимальной стоимости товара (работ,услуг), указанной в коммерческих предложениях, и устанавливается равной </t>
    </r>
    <r>
      <rPr>
        <b/>
        <i/>
        <sz val="11"/>
        <rFont val="PT Astra Serif"/>
      </rPr>
      <t xml:space="preserve">  5 600,00 (пять тысяч шестьсот) рублей 00 копеек </t>
    </r>
    <r>
      <rPr>
        <i/>
        <sz val="11"/>
        <rFont val="PT Astra Serif"/>
      </rPr>
      <t xml:space="preserve">и в</t>
    </r>
    <r>
      <rPr>
        <sz val="11"/>
        <rFont val="PT Astra Serif"/>
      </rPr>
      <t xml:space="preserve">ключает все расходы, которые может понести Поставщик (Подрядчик, Исполнитель)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исполнением контракта.
Максимальное значение цены контракта составляет </t>
    </r>
    <r>
      <rPr>
        <b/>
        <i/>
        <sz val="11"/>
        <rFont val="PT Astra Serif"/>
      </rPr>
      <t xml:space="preserve">100 000,00 (Стотысяч) рублей 00 копеек.</t>
    </r>
  </si>
  <si>
    <t xml:space="preserve">Работник контрактной службы:</t>
  </si>
  <si>
    <t xml:space="preserve">Ведущий специалист ОФЭ и АХО _________________ /Е.С. Филатова/</t>
  </si>
  <si>
    <t xml:space="preserve">                        (должность)                            (подпись)                              (расшифровка подписи)</t>
  </si>
  <si>
    <t xml:space="preserve">«29» мая  2026г.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</si>
</sst>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#,##0.0000"/>
    <numFmt numFmtId="166" formatCode="0.0000"/>
    <numFmt numFmtId="167" formatCode="#,##0.00\ _₽"/>
  </numFmts>
  <fonts count="32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Helv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PT Astra Serif"/>
    </font>
    <font>
      <sz val="10.000000"/>
      <name val="PT Astra Serif"/>
    </font>
    <font>
      <b/>
      <sz val="14.000000"/>
      <name val="PT Astra Serif"/>
    </font>
    <font>
      <sz val="12.000000"/>
      <name val="PT Astra Serif"/>
    </font>
    <font>
      <b/>
      <sz val="11.000000"/>
      <name val="PT Astra Serif"/>
    </font>
    <font>
      <sz val="11.000000"/>
      <name val="PT Astra Serif"/>
    </font>
    <font>
      <b/>
      <sz val="9.000000"/>
      <name val="PT Astra Serif"/>
    </font>
    <font>
      <b/>
      <sz val="9.000000"/>
      <name val="Times New Roman"/>
    </font>
    <font>
      <sz val="11.000000"/>
      <name val="Times New Roman"/>
    </font>
    <font>
      <i/>
      <sz val="11.000000"/>
      <name val="PT Astra Serif"/>
    </font>
    <font>
      <sz val="9.000000"/>
      <name val="PT Astra Serif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51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>
      <alignment vertical="top"/>
    </xf>
    <xf fontId="16" fillId="29" borderId="0" numFmtId="0" applyNumberFormat="1" applyFont="1" applyFill="1" applyBorder="1"/>
    <xf fontId="17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8" fillId="0" borderId="9" numFmtId="0" applyNumberFormat="1" applyFont="1" applyFill="1" applyBorder="1"/>
    <xf fontId="14" fillId="0" borderId="0" numFmtId="0" applyNumberFormat="1" applyFont="1" applyFill="1" applyBorder="1"/>
    <xf fontId="19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20" fillId="31" borderId="0" numFmtId="0" applyNumberFormat="1" applyFont="1" applyFill="1" applyBorder="1"/>
  </cellStyleXfs>
  <cellXfs count="78">
    <xf fontId="0" fillId="0" borderId="0" numFmtId="0" xfId="0"/>
    <xf fontId="21" fillId="0" borderId="0" numFmtId="0" xfId="0" applyFont="1"/>
    <xf fontId="22" fillId="0" borderId="0" numFmtId="0" xfId="0" applyFont="1"/>
    <xf fontId="23" fillId="0" borderId="0" numFmtId="0" xfId="0" applyFont="1" applyAlignment="1">
      <alignment horizontal="center" vertical="center" wrapText="1"/>
    </xf>
    <xf fontId="24" fillId="0" borderId="0" numFmtId="0" xfId="0" applyFont="1"/>
    <xf fontId="22" fillId="0" borderId="0" numFmtId="0" xfId="0" applyFont="1" applyAlignment="1">
      <alignment vertical="top"/>
    </xf>
    <xf fontId="25" fillId="0" borderId="10" numFmtId="0" xfId="0" applyFont="1" applyBorder="1" applyAlignment="1">
      <alignment horizontal="center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12" numFmtId="0" xfId="0" applyFont="1" applyBorder="1" applyAlignment="1">
      <alignment horizontal="center" vertical="center" wrapText="1"/>
    </xf>
    <xf fontId="26" fillId="0" borderId="13" numFmtId="0" xfId="0" applyFont="1" applyBorder="1" applyAlignment="1">
      <alignment horizontal="left" vertical="center" wrapText="1"/>
    </xf>
    <xf fontId="24" fillId="0" borderId="0" numFmtId="0" xfId="0" applyFont="1" applyAlignment="1">
      <alignment vertical="top"/>
    </xf>
    <xf fontId="25" fillId="0" borderId="14" numFmtId="0" xfId="0" applyFont="1" applyBorder="1" applyAlignment="1">
      <alignment horizontal="center" vertical="center" wrapText="1"/>
    </xf>
    <xf fontId="25" fillId="0" borderId="15" numFmtId="0" xfId="0" applyFont="1" applyBorder="1" applyAlignment="1">
      <alignment horizontal="center" vertical="center" wrapText="1"/>
    </xf>
    <xf fontId="25" fillId="0" borderId="16" numFmtId="0" xfId="0" applyFont="1" applyBorder="1" applyAlignment="1">
      <alignment horizontal="center" vertical="center" wrapText="1"/>
    </xf>
    <xf fontId="21" fillId="0" borderId="13" numFmtId="0" xfId="0" applyFont="1" applyBorder="1" applyAlignment="1">
      <alignment horizontal="center" vertical="center" wrapText="1"/>
    </xf>
    <xf fontId="27" fillId="0" borderId="17" numFmtId="0" xfId="0" applyFont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27" fillId="0" borderId="15" numFmtId="0" xfId="0" applyFont="1" applyBorder="1" applyAlignment="1">
      <alignment horizontal="center" vertical="center" wrapText="1"/>
    </xf>
    <xf fontId="27" fillId="0" borderId="16" numFmtId="0" xfId="0" applyFont="1" applyBorder="1" applyAlignment="1">
      <alignment horizontal="center" vertical="center" wrapText="1"/>
    </xf>
    <xf fontId="27" fillId="0" borderId="14" numFmtId="2" xfId="0" applyNumberFormat="1" applyFont="1" applyBorder="1" applyAlignment="1">
      <alignment horizontal="center" vertical="top" wrapText="1"/>
    </xf>
    <xf fontId="27" fillId="0" borderId="15" numFmtId="2" xfId="0" applyNumberFormat="1" applyFont="1" applyBorder="1" applyAlignment="1">
      <alignment horizontal="center" vertical="top" wrapText="1"/>
    </xf>
    <xf fontId="27" fillId="0" borderId="16" numFmtId="2" xfId="0" applyNumberFormat="1" applyFont="1" applyBorder="1" applyAlignment="1">
      <alignment horizontal="center" vertical="top" wrapText="1"/>
    </xf>
    <xf fontId="27" fillId="0" borderId="14" numFmtId="0" xfId="0" applyFont="1" applyBorder="1" applyAlignment="1">
      <alignment horizontal="center" vertical="top" wrapText="1"/>
    </xf>
    <xf fontId="27" fillId="0" borderId="15" numFmtId="0" xfId="0" applyFont="1" applyBorder="1" applyAlignment="1">
      <alignment horizontal="center" vertical="top" wrapText="1"/>
    </xf>
    <xf fontId="27" fillId="0" borderId="18" numFmtId="0" xfId="0" applyFont="1" applyBorder="1" applyAlignment="1">
      <alignment horizontal="center" vertical="center" wrapText="1"/>
    </xf>
    <xf fontId="28" fillId="32" borderId="0" numFmtId="0" xfId="0" applyFont="1" applyFill="1" applyAlignment="1">
      <alignment horizontal="center" vertical="top" wrapText="1"/>
    </xf>
    <xf fontId="28" fillId="32" borderId="13" numFmtId="0" xfId="0" applyFont="1" applyFill="1" applyBorder="1" applyAlignment="1">
      <alignment horizontal="center" vertical="top" wrapText="1"/>
    </xf>
    <xf fontId="27" fillId="0" borderId="13" numFmtId="0" xfId="0" applyFont="1" applyBorder="1" applyAlignment="1">
      <alignment horizontal="center" vertical="top" wrapText="1"/>
    </xf>
    <xf fontId="26" fillId="0" borderId="18" numFmtId="0" xfId="0" applyFont="1" applyBorder="1" applyAlignment="1">
      <alignment horizontal="center" vertical="center" wrapText="1"/>
    </xf>
    <xf fontId="24" fillId="32" borderId="13" numFmtId="0" xfId="0" applyFont="1" applyFill="1" applyBorder="1" applyAlignment="1">
      <alignment horizontal="center" vertical="center" wrapText="1"/>
    </xf>
    <xf fontId="29" fillId="0" borderId="13" numFmtId="0" xfId="0" applyFont="1" applyBorder="1" applyAlignment="1">
      <alignment horizontal="center" vertical="center" wrapText="1"/>
    </xf>
    <xf fontId="29" fillId="0" borderId="13" numFmtId="3" xfId="0" applyNumberFormat="1" applyFont="1" applyBorder="1" applyAlignment="1">
      <alignment horizontal="center" vertical="center" wrapText="1"/>
    </xf>
    <xf fontId="29" fillId="0" borderId="13" numFmtId="4" xfId="0" applyNumberFormat="1" applyFont="1" applyBorder="1" applyAlignment="1">
      <alignment horizontal="center" vertical="center" wrapText="1"/>
    </xf>
    <xf fontId="26" fillId="33" borderId="13" numFmtId="164" xfId="0" applyNumberFormat="1" applyFont="1" applyFill="1" applyBorder="1" applyAlignment="1">
      <alignment horizontal="center" vertical="center" wrapText="1"/>
    </xf>
    <xf fontId="26" fillId="33" borderId="13" numFmtId="0" xfId="0" applyFont="1" applyFill="1" applyBorder="1" applyAlignment="1">
      <alignment horizontal="center" vertical="center" wrapText="1"/>
    </xf>
    <xf fontId="26" fillId="33" borderId="13" numFmtId="4" xfId="0" applyNumberFormat="1" applyFont="1" applyFill="1" applyBorder="1" applyAlignment="1">
      <alignment horizontal="center" vertical="center" wrapText="1"/>
    </xf>
    <xf fontId="26" fillId="33" borderId="13" numFmtId="165" xfId="0" applyNumberFormat="1" applyFont="1" applyFill="1" applyBorder="1" applyAlignment="1">
      <alignment horizontal="center" vertical="center" wrapText="1"/>
    </xf>
    <xf fontId="26" fillId="0" borderId="0" numFmtId="0" xfId="0" applyFont="1"/>
    <xf fontId="29" fillId="0" borderId="0" numFmtId="0" xfId="0" applyFont="1" applyAlignment="1">
      <alignment horizontal="center" vertical="center" wrapText="1"/>
    </xf>
    <xf fontId="29" fillId="0" borderId="0" numFmtId="3" xfId="0" applyNumberFormat="1" applyFont="1" applyAlignment="1">
      <alignment horizontal="center" vertical="center" wrapText="1"/>
    </xf>
    <xf fontId="30" fillId="0" borderId="0" numFmtId="0" xfId="0" applyFont="1" applyAlignment="1">
      <alignment vertical="center"/>
    </xf>
    <xf fontId="30" fillId="0" borderId="13" numFmtId="0" xfId="0" applyFont="1" applyBorder="1" applyAlignment="1">
      <alignment horizontal="center" vertical="center"/>
    </xf>
    <xf fontId="30" fillId="0" borderId="13" numFmtId="0" xfId="0" applyFont="1" applyBorder="1" applyAlignment="1">
      <alignment horizontal="right" vertical="center" wrapText="1"/>
    </xf>
    <xf fontId="26" fillId="0" borderId="13" numFmtId="4" xfId="0" applyNumberFormat="1" applyFont="1" applyBorder="1" applyAlignment="1">
      <alignment horizontal="center" vertical="center"/>
    </xf>
    <xf fontId="26" fillId="32" borderId="18" numFmtId="2" xfId="0" applyNumberFormat="1" applyFont="1" applyFill="1" applyBorder="1" applyAlignment="1">
      <alignment horizontal="center" vertical="center"/>
    </xf>
    <xf fontId="30" fillId="0" borderId="13" numFmtId="2" xfId="0" applyNumberFormat="1" applyFont="1" applyBorder="1" applyAlignment="1">
      <alignment horizontal="center" vertical="center"/>
    </xf>
    <xf fontId="30" fillId="0" borderId="13" numFmtId="4" xfId="0" applyNumberFormat="1" applyFont="1" applyBorder="1" applyAlignment="1">
      <alignment horizontal="center" vertical="center"/>
    </xf>
    <xf fontId="26" fillId="32" borderId="18" numFmtId="2" xfId="0" applyNumberFormat="1" applyFont="1" applyFill="1" applyBorder="1" applyAlignment="1">
      <alignment horizontal="center" vertical="center" wrapText="1"/>
    </xf>
    <xf fontId="30" fillId="0" borderId="0" numFmtId="4" xfId="0" applyNumberFormat="1" applyFont="1" applyAlignment="1">
      <alignment horizontal="center" vertical="center"/>
    </xf>
    <xf fontId="26" fillId="0" borderId="11" numFmtId="0" xfId="0" applyFont="1" applyBorder="1" applyAlignment="1" applyProtection="1">
      <alignment horizontal="left" vertical="top" wrapText="1"/>
      <protection locked="0"/>
    </xf>
    <xf fontId="26" fillId="0" borderId="0" numFmtId="4" xfId="0" applyNumberFormat="1" applyFont="1" applyAlignment="1">
      <alignment vertical="center"/>
    </xf>
    <xf fontId="26" fillId="0" borderId="0" numFmtId="0" xfId="0" applyFont="1" applyAlignment="1" applyProtection="1">
      <alignment vertical="center"/>
      <protection locked="0"/>
    </xf>
    <xf fontId="26" fillId="0" borderId="0" numFmtId="0" xfId="0" applyFont="1" applyAlignment="1" applyProtection="1">
      <alignment horizontal="left" vertical="top" wrapText="1"/>
      <protection locked="0"/>
    </xf>
    <xf fontId="21" fillId="0" borderId="0" numFmtId="0" xfId="0" applyFont="1" applyAlignment="1">
      <alignment horizontal="justify" vertical="center" wrapText="1"/>
    </xf>
    <xf fontId="26" fillId="0" borderId="0" numFmtId="0" xfId="0" applyFont="1" applyAlignment="1" applyProtection="1">
      <alignment vertical="center" wrapText="1"/>
      <protection locked="0"/>
    </xf>
    <xf fontId="26" fillId="0" borderId="0" numFmtId="4" xfId="0" applyNumberFormat="1" applyFont="1" applyAlignment="1" applyProtection="1">
      <alignment vertical="center"/>
      <protection locked="0"/>
    </xf>
    <xf fontId="26" fillId="0" borderId="0" numFmtId="0" xfId="0" applyFont="1" applyAlignment="1" applyProtection="1">
      <alignment horizontal="left"/>
      <protection locked="0"/>
    </xf>
    <xf fontId="26" fillId="0" borderId="0" numFmtId="166" xfId="0" applyNumberFormat="1" applyFont="1" applyAlignment="1" applyProtection="1">
      <alignment horizontal="center" vertical="center"/>
      <protection locked="0"/>
    </xf>
    <xf fontId="26" fillId="0" borderId="0" numFmtId="0" xfId="0" applyFont="1" applyAlignment="1" applyProtection="1">
      <alignment horizontal="center" wrapText="1"/>
      <protection locked="0"/>
    </xf>
    <xf fontId="26" fillId="0" borderId="0" numFmtId="167" xfId="0" applyNumberFormat="1" applyFont="1" applyAlignment="1">
      <alignment horizontal="left" vertical="center" wrapText="1"/>
    </xf>
    <xf fontId="26" fillId="0" borderId="0" numFmtId="0" xfId="0" applyFont="1" applyAlignment="1">
      <alignment horizontal="center" vertical="center" wrapText="1"/>
    </xf>
    <xf fontId="26" fillId="0" borderId="0" numFmtId="3" xfId="0" applyNumberFormat="1" applyFont="1" applyAlignment="1">
      <alignment horizontal="center" vertical="center" wrapText="1"/>
    </xf>
    <xf fontId="26" fillId="0" borderId="0" numFmtId="0" xfId="0" applyFont="1" applyAlignment="1">
      <alignment horizontal="center" vertical="center"/>
    </xf>
    <xf fontId="26" fillId="0" borderId="0" numFmtId="0" xfId="0" applyFont="1" applyAlignment="1">
      <alignment horizontal="left"/>
      <protection locked="0"/>
    </xf>
    <xf fontId="26" fillId="0" borderId="0" numFmtId="0" xfId="0" applyFont="1" applyAlignment="1" applyProtection="1">
      <alignment wrapText="1"/>
    </xf>
    <xf fontId="26" fillId="0" borderId="0" numFmtId="0" xfId="0" applyFont="1" applyAlignment="1">
      <alignment wrapText="1"/>
    </xf>
    <xf fontId="26" fillId="0" borderId="0" numFmtId="166" xfId="0" applyNumberFormat="1" applyFont="1" applyAlignment="1">
      <alignment horizontal="center" vertical="center" wrapText="1"/>
      <protection locked="0"/>
    </xf>
    <xf fontId="26" fillId="33" borderId="0" numFmtId="4" xfId="0" applyNumberFormat="1" applyFont="1" applyFill="1" applyAlignment="1">
      <alignment horizontal="center" vertical="center" wrapText="1"/>
    </xf>
    <xf fontId="26" fillId="0" borderId="0" numFmtId="0" xfId="0" applyFont="1" applyAlignment="1">
      <alignment horizontal="left"/>
    </xf>
    <xf fontId="26" fillId="0" borderId="0" numFmtId="0" xfId="0" applyFont="1" applyAlignment="1" applyProtection="1">
      <alignment horizontal="left" wrapText="1"/>
      <protection locked="0"/>
    </xf>
    <xf fontId="25" fillId="0" borderId="0" numFmtId="4" xfId="0" applyNumberFormat="1" applyFont="1" applyAlignment="1" applyProtection="1">
      <alignment vertical="center"/>
      <protection locked="0"/>
    </xf>
    <xf fontId="22" fillId="0" borderId="0" numFmtId="0" xfId="0" applyFont="1" applyAlignment="1">
      <alignment horizontal="right"/>
    </xf>
    <xf fontId="22" fillId="0" borderId="0" numFmtId="165" xfId="0" applyNumberFormat="1" applyFont="1"/>
    <xf fontId="24" fillId="0" borderId="0" numFmtId="0" xfId="0" applyFont="1" applyAlignment="1" applyProtection="1">
      <alignment vertical="center"/>
      <protection locked="0"/>
    </xf>
    <xf fontId="24" fillId="0" borderId="0" numFmtId="4" xfId="0" applyNumberFormat="1" applyFont="1" applyAlignment="1" applyProtection="1">
      <alignment vertical="center"/>
      <protection locked="0"/>
    </xf>
    <xf fontId="31" fillId="0" borderId="0" numFmtId="4" xfId="0" applyNumberFormat="1" applyFont="1"/>
    <xf fontId="24" fillId="0" borderId="0" numFmtId="4" xfId="0" applyNumberFormat="1" applyFont="1"/>
    <xf fontId="22" fillId="0" borderId="0" numFmtId="4" xfId="0" applyNumberFormat="1" applyFont="1"/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_Лист1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Стиль 1" xfId="46"/>
    <cellStyle name="Текст предупреждения" xfId="47" builtinId="11"/>
    <cellStyle name="Финансовый" xfId="48" builtinId="3"/>
    <cellStyle name="Финансовый [0]" xfId="49" builtinId="6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185848</xdr:colOff>
      <xdr:row>5</xdr:row>
      <xdr:rowOff>948703</xdr:rowOff>
    </xdr:from>
    <xdr:to>
      <xdr:col>10</xdr:col>
      <xdr:colOff>936276</xdr:colOff>
      <xdr:row>5</xdr:row>
      <xdr:rowOff>1298637</xdr:rowOff>
    </xdr:to>
    <xdr:pic>
      <xdr:nvPicPr>
        <xdr:cNvPr id="10985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8491648" y="3091828"/>
          <a:ext cx="750427" cy="349932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73166</xdr:colOff>
      <xdr:row>5</xdr:row>
      <xdr:rowOff>940927</xdr:rowOff>
    </xdr:from>
    <xdr:to>
      <xdr:col>9</xdr:col>
      <xdr:colOff>1039191</xdr:colOff>
      <xdr:row>5</xdr:row>
      <xdr:rowOff>1376398</xdr:rowOff>
    </xdr:to>
    <xdr:pic>
      <xdr:nvPicPr>
        <xdr:cNvPr id="10986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255016" y="3084052"/>
          <a:ext cx="966024" cy="43547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118391</xdr:colOff>
      <xdr:row>5</xdr:row>
      <xdr:rowOff>1539700</xdr:rowOff>
    </xdr:from>
    <xdr:to>
      <xdr:col>11</xdr:col>
      <xdr:colOff>1537504</xdr:colOff>
      <xdr:row>5</xdr:row>
      <xdr:rowOff>1842975</xdr:rowOff>
    </xdr:to>
    <xdr:pic>
      <xdr:nvPicPr>
        <xdr:cNvPr id="10987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9481466" y="3682825"/>
          <a:ext cx="1419113" cy="303273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236784</xdr:colOff>
      <xdr:row>5</xdr:row>
      <xdr:rowOff>1143110</xdr:rowOff>
    </xdr:from>
    <xdr:to>
      <xdr:col>11</xdr:col>
      <xdr:colOff>446371</xdr:colOff>
      <xdr:row>5</xdr:row>
      <xdr:rowOff>1423056</xdr:rowOff>
    </xdr:to>
    <xdr:pic>
      <xdr:nvPicPr>
        <xdr:cNvPr id="10988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9599859" y="3286235"/>
          <a:ext cx="209586" cy="279945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Q18" activeCellId="0" sqref="A1:Q18"/>
    </sheetView>
  </sheetViews>
  <sheetFormatPr baseColWidth="8" defaultRowHeight="12.75" customHeight="1"/>
  <cols>
    <col customWidth="1" min="1" max="1" style="2" width="4.1406200000000002"/>
    <col customWidth="1" min="2" max="2" style="2" width="36.57421875"/>
    <col customWidth="1" hidden="1" min="3" max="3" style="2" width="0.71093799999999996"/>
    <col customWidth="1" min="4" max="4" style="2" width="9.140625"/>
    <col customWidth="1" min="5" max="5" style="2" width="9.5703099999999992"/>
    <col customWidth="1" min="6" max="6" style="2" width="13"/>
    <col customWidth="1" min="7" max="7" style="2" width="12.7109375"/>
    <col customWidth="1" min="8" max="8" style="2" width="13.425800000000001"/>
    <col customWidth="1" min="9" max="9" style="2" width="14.140599999999999"/>
    <col customWidth="1" min="10" max="10" style="2" width="16.855499999999999"/>
    <col customWidth="1" min="11" max="11" style="2" width="15.855499999999999"/>
    <col customWidth="1" min="12" max="12" style="2" width="25.710899999999999"/>
    <col customWidth="1" min="13" max="13" style="2" width="14"/>
    <col bestFit="1" customWidth="1" min="14" max="14" style="2" width="14.425800000000001"/>
    <col bestFit="1" customWidth="1" min="15" max="15" style="2" width="14.140599999999999"/>
    <col customWidth="1" min="16" max="16" style="2" width="14.140599999999999"/>
    <col customWidth="1" min="17" max="17" style="2" width="14"/>
    <col customWidth="1" min="18" max="18" style="2" width="11.855499999999999"/>
    <col customWidth="1" min="19" max="257" style="2" width="9.1406200000000002"/>
    <col min="258" max="16384" style="1" width="9.140625"/>
  </cols>
  <sheetData>
    <row r="1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="5" customFormat="1" ht="35.25" customHeight="1">
      <c r="A2" s="6" t="s">
        <v>1</v>
      </c>
      <c r="B2" s="7"/>
      <c r="C2" s="7"/>
      <c r="D2" s="7"/>
      <c r="E2" s="7"/>
      <c r="F2" s="8"/>
      <c r="G2" s="9" t="s">
        <v>2</v>
      </c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="5" customFormat="1" ht="40.5" customHeight="1">
      <c r="A3" s="11"/>
      <c r="B3" s="12"/>
      <c r="C3" s="12"/>
      <c r="D3" s="12"/>
      <c r="E3" s="12"/>
      <c r="F3" s="13"/>
      <c r="G3" s="9" t="s">
        <v>3</v>
      </c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="5" customFormat="1" ht="39" customHeight="1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0"/>
    </row>
    <row r="5" ht="30" customHeight="1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6" t="s">
        <v>10</v>
      </c>
      <c r="G5" s="17"/>
      <c r="H5" s="18"/>
      <c r="I5" s="19" t="s">
        <v>11</v>
      </c>
      <c r="J5" s="20"/>
      <c r="K5" s="21"/>
      <c r="L5" s="22" t="s">
        <v>12</v>
      </c>
      <c r="M5" s="23"/>
      <c r="N5" s="23"/>
      <c r="O5" s="23"/>
      <c r="P5" s="23"/>
      <c r="Q5" s="23"/>
      <c r="R5" s="4"/>
    </row>
    <row r="6" ht="156.75" customHeight="1">
      <c r="A6" s="24"/>
      <c r="B6" s="24"/>
      <c r="C6" s="24"/>
      <c r="D6" s="24"/>
      <c r="E6" s="24"/>
      <c r="F6" s="25" t="s">
        <v>13</v>
      </c>
      <c r="G6" s="26" t="s">
        <v>14</v>
      </c>
      <c r="H6" s="25" t="s">
        <v>15</v>
      </c>
      <c r="I6" s="27" t="s">
        <v>16</v>
      </c>
      <c r="J6" s="27" t="s">
        <v>17</v>
      </c>
      <c r="K6" s="27" t="s">
        <v>18</v>
      </c>
      <c r="L6" s="27" t="s">
        <v>19</v>
      </c>
      <c r="M6" s="27" t="s">
        <v>20</v>
      </c>
      <c r="N6" s="27" t="s">
        <v>21</v>
      </c>
      <c r="O6" s="27" t="s">
        <v>22</v>
      </c>
      <c r="P6" s="27" t="s">
        <v>23</v>
      </c>
      <c r="Q6" s="27" t="s">
        <v>24</v>
      </c>
      <c r="R6" s="4"/>
    </row>
    <row r="7" s="1" customFormat="1" ht="69.75" customHeight="1">
      <c r="A7" s="28">
        <v>1</v>
      </c>
      <c r="B7" s="29" t="s">
        <v>25</v>
      </c>
      <c r="C7" s="30" t="s">
        <v>26</v>
      </c>
      <c r="D7" s="30" t="s">
        <v>27</v>
      </c>
      <c r="E7" s="31">
        <v>1</v>
      </c>
      <c r="F7" s="31">
        <v>4600</v>
      </c>
      <c r="G7" s="32">
        <v>5000</v>
      </c>
      <c r="H7" s="32">
        <v>5000</v>
      </c>
      <c r="I7" s="33">
        <f t="shared" ref="I7:I8" si="0">AVERAGE(F7:H7)</f>
        <v>4866.666666666667</v>
      </c>
      <c r="J7" s="34">
        <f t="shared" ref="J7:J8" si="1">SQRT(((SUM((POWER(H7-I7,2)),(POWER(G7-I7,2)),(POWER(F7-I7,2)),)/(COLUMNS(F7:H7)-1))))</f>
        <v>230.9401076758503</v>
      </c>
      <c r="K7" s="34">
        <f t="shared" ref="K7:K8" si="2">J7/I7*100</f>
        <v>4.7453446782708966</v>
      </c>
      <c r="L7" s="35">
        <f t="shared" ref="L7:L8" si="3">I7*E7</f>
        <v>4866.666666666667</v>
      </c>
      <c r="M7" s="36">
        <f t="shared" ref="M7:M8" si="4">L7/E7</f>
        <v>4866.666666666667</v>
      </c>
      <c r="N7" s="35">
        <f t="shared" ref="N7:N8" si="5">ROUNDDOWN(M7,2)</f>
        <v>4866.6599999999999</v>
      </c>
      <c r="O7" s="35">
        <f t="shared" ref="O7:O8" si="6">N7*E7</f>
        <v>4866.6599999999999</v>
      </c>
      <c r="P7" s="36">
        <f t="shared" ref="P7:P8" si="7">F7</f>
        <v>4600</v>
      </c>
      <c r="Q7" s="35">
        <f t="shared" ref="Q7:Q8" si="8">P7*E7</f>
        <v>4600</v>
      </c>
      <c r="R7" s="37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="1" customFormat="1" ht="69.75" customHeight="1">
      <c r="A8" s="28">
        <v>2</v>
      </c>
      <c r="B8" s="29" t="s">
        <v>25</v>
      </c>
      <c r="C8" s="38" t="s">
        <v>26</v>
      </c>
      <c r="D8" s="30" t="s">
        <v>28</v>
      </c>
      <c r="E8" s="39">
        <v>1</v>
      </c>
      <c r="F8" s="31">
        <v>1000</v>
      </c>
      <c r="G8" s="32">
        <v>1200</v>
      </c>
      <c r="H8" s="32">
        <v>1300</v>
      </c>
      <c r="I8" s="33">
        <f t="shared" si="0"/>
        <v>1166.6666666666667</v>
      </c>
      <c r="J8" s="34">
        <f t="shared" si="1"/>
        <v>152.75252316519467</v>
      </c>
      <c r="K8" s="34">
        <f t="shared" si="2"/>
        <v>13.093073414159543</v>
      </c>
      <c r="L8" s="35">
        <f t="shared" si="3"/>
        <v>1166.6666666666667</v>
      </c>
      <c r="M8" s="36">
        <f t="shared" si="4"/>
        <v>1166.6666666666667</v>
      </c>
      <c r="N8" s="35">
        <f t="shared" si="5"/>
        <v>1166.6600000000001</v>
      </c>
      <c r="O8" s="35">
        <f t="shared" si="6"/>
        <v>1166.6600000000001</v>
      </c>
      <c r="P8" s="36">
        <f t="shared" si="7"/>
        <v>1000</v>
      </c>
      <c r="Q8" s="35">
        <f t="shared" si="8"/>
        <v>1000</v>
      </c>
      <c r="R8" s="3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="40" customFormat="1" ht="21.75" customHeight="1">
      <c r="A9" s="41"/>
      <c r="B9" s="42" t="s">
        <v>29</v>
      </c>
      <c r="C9" s="41"/>
      <c r="D9" s="41"/>
      <c r="E9" s="43">
        <v>51</v>
      </c>
      <c r="F9" s="44">
        <f>SUM(F7:F8)</f>
        <v>5600</v>
      </c>
      <c r="G9" s="44">
        <f>SUM(G7:G8)</f>
        <v>6200</v>
      </c>
      <c r="H9" s="44">
        <f>SUM(H7:H8)</f>
        <v>6300</v>
      </c>
      <c r="I9" s="45"/>
      <c r="J9" s="41"/>
      <c r="K9" s="41"/>
      <c r="L9" s="46">
        <f>SUM(L7:L8)</f>
        <v>6033.3333333333339</v>
      </c>
      <c r="M9" s="44">
        <f>SUM(M7:M8)</f>
        <v>6033.3333333333339</v>
      </c>
      <c r="N9" s="47"/>
      <c r="O9" s="44"/>
      <c r="P9" s="44">
        <f>SUM(P7:P8)</f>
        <v>5600</v>
      </c>
      <c r="Q9" s="44">
        <f>SUM(Q7:Q8)</f>
        <v>5600</v>
      </c>
      <c r="R9" s="48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s="37" customFormat="1" ht="29.25" customHeight="1">
      <c r="A10" s="49" t="s">
        <v>30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s="51" customFormat="1" ht="97.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</row>
    <row r="12" s="51" customFormat="1" ht="23.25" customHeight="1">
      <c r="A12" s="53" t="s">
        <v>31</v>
      </c>
      <c r="B12" s="53"/>
      <c r="C12" s="53"/>
      <c r="D12" s="53"/>
      <c r="E12" s="53"/>
      <c r="F12" s="53"/>
      <c r="G12" s="53"/>
      <c r="H12" s="53"/>
      <c r="I12" s="53"/>
      <c r="J12" s="51"/>
      <c r="K12" s="51"/>
      <c r="L12" s="51"/>
      <c r="M12" s="51"/>
      <c r="N12" s="54"/>
      <c r="O12" s="51"/>
      <c r="P12" s="51"/>
      <c r="Q12" s="55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</row>
    <row r="13" s="51" customFormat="1" ht="24" customHeight="1">
      <c r="A13" s="56"/>
      <c r="B13" s="37"/>
      <c r="C13" s="37"/>
      <c r="D13" s="37"/>
      <c r="E13" s="37"/>
      <c r="F13" s="37"/>
      <c r="G13" s="57"/>
      <c r="H13" s="58"/>
      <c r="I13" s="51"/>
      <c r="J13" s="59"/>
      <c r="K13" s="60"/>
      <c r="L13" s="60"/>
      <c r="M13" s="61"/>
      <c r="N13" s="62"/>
      <c r="O13" s="55"/>
      <c r="P13" s="55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</row>
    <row r="14" s="37" customFormat="1" ht="15" customHeight="1">
      <c r="A14" s="63" t="s">
        <v>32</v>
      </c>
      <c r="B14" s="64"/>
      <c r="C14" s="37"/>
      <c r="D14" s="37"/>
      <c r="E14" s="37"/>
      <c r="F14" s="65"/>
      <c r="G14" s="66"/>
      <c r="H14" s="67"/>
      <c r="I14" s="37"/>
      <c r="J14" s="59"/>
      <c r="K14" s="59"/>
      <c r="L14" s="60"/>
      <c r="M14" s="61"/>
      <c r="N14" s="62"/>
      <c r="O14" s="55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s="37" customFormat="1" ht="15" customHeight="1">
      <c r="A15" s="68" t="s">
        <v>33</v>
      </c>
      <c r="B15" s="69" t="s">
        <v>34</v>
      </c>
      <c r="C15" s="37"/>
      <c r="D15" s="37"/>
      <c r="E15" s="37"/>
      <c r="F15" s="67"/>
      <c r="G15" s="67"/>
      <c r="H15" s="67"/>
      <c r="I15" s="37"/>
      <c r="J15" s="59"/>
      <c r="K15" s="59"/>
      <c r="L15" s="60"/>
      <c r="M15" s="37"/>
      <c r="N15" s="37"/>
      <c r="O15" s="55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s="51" customFormat="1" ht="16.5" customHeight="1">
      <c r="A16" s="68"/>
      <c r="B16" s="37"/>
      <c r="C16" s="37"/>
      <c r="D16" s="37"/>
      <c r="E16" s="37"/>
      <c r="F16" s="37"/>
      <c r="G16" s="57"/>
      <c r="H16" s="58"/>
      <c r="I16" s="51"/>
      <c r="J16" s="51"/>
      <c r="K16" s="51"/>
      <c r="L16" s="51"/>
      <c r="M16" s="51"/>
      <c r="N16" s="51"/>
      <c r="O16" s="70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</row>
    <row r="17" ht="15">
      <c r="A17" s="2"/>
      <c r="B17" s="71"/>
      <c r="C17" s="2"/>
      <c r="D17" s="2"/>
      <c r="E17" s="72"/>
      <c r="F17" s="72"/>
      <c r="G17" s="72"/>
      <c r="H17" s="2"/>
      <c r="I17" s="2"/>
      <c r="J17" s="2"/>
      <c r="K17" s="2"/>
      <c r="L17" s="2"/>
      <c r="M17" s="2"/>
      <c r="N17" s="73"/>
      <c r="O17" s="74"/>
      <c r="P17" s="74"/>
      <c r="Q17" s="74"/>
      <c r="R17" s="7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ht="15">
      <c r="A18" s="2"/>
      <c r="B18" s="71"/>
      <c r="C18" s="2"/>
      <c r="D18" s="2"/>
      <c r="E18" s="72"/>
      <c r="F18" s="72"/>
      <c r="G18" s="72"/>
      <c r="H18" s="2"/>
      <c r="I18" s="2"/>
      <c r="J18" s="2"/>
      <c r="K18" s="2"/>
      <c r="L18" s="2"/>
      <c r="M18" s="2"/>
      <c r="N18" s="4"/>
      <c r="O18" s="76"/>
      <c r="P18" s="76"/>
      <c r="Q18" s="76"/>
      <c r="R18" s="7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ht="12.75">
      <c r="A19" s="2"/>
      <c r="B19" s="71"/>
      <c r="C19" s="2"/>
      <c r="D19" s="2"/>
      <c r="E19" s="72"/>
      <c r="F19" s="72"/>
      <c r="G19" s="72"/>
      <c r="H19" s="2"/>
      <c r="I19" s="2"/>
      <c r="J19" s="2"/>
      <c r="K19" s="2"/>
      <c r="L19" s="2"/>
      <c r="M19" s="2"/>
      <c r="N19" s="2"/>
      <c r="O19" s="77"/>
      <c r="P19" s="77"/>
      <c r="Q19" s="77"/>
      <c r="R19" s="7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ht="12.75">
      <c r="A20" s="2"/>
      <c r="B20" s="71"/>
      <c r="C20" s="2"/>
      <c r="D20" s="2"/>
      <c r="E20" s="72"/>
      <c r="F20" s="72"/>
      <c r="G20" s="72"/>
      <c r="H20" s="2"/>
      <c r="I20" s="2"/>
      <c r="J20" s="2"/>
      <c r="K20" s="2"/>
      <c r="L20" s="2"/>
      <c r="M20" s="2"/>
      <c r="N20" s="2"/>
      <c r="O20" s="77"/>
      <c r="P20" s="77"/>
      <c r="Q20" s="77"/>
      <c r="R20" s="7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ht="12.75">
      <c r="A21" s="2"/>
      <c r="B21" s="2"/>
      <c r="C21" s="2"/>
      <c r="D21" s="2"/>
      <c r="E21" s="72"/>
      <c r="F21" s="72"/>
      <c r="G21" s="7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ht="12.75">
      <c r="A22" s="2"/>
      <c r="B22" s="2"/>
      <c r="C22" s="2"/>
      <c r="D22" s="2"/>
      <c r="E22" s="72"/>
      <c r="F22" s="72"/>
      <c r="G22" s="7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ht="12.75">
      <c r="A23" s="2"/>
      <c r="B23" s="2"/>
      <c r="C23" s="2"/>
      <c r="D23" s="2"/>
      <c r="E23" s="72"/>
      <c r="F23" s="72"/>
      <c r="G23" s="7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ht="12.75">
      <c r="A24" s="2"/>
      <c r="B24" s="2"/>
      <c r="C24" s="2"/>
      <c r="D24" s="2"/>
      <c r="E24" s="72"/>
      <c r="F24" s="72"/>
      <c r="G24" s="7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ht="12.75">
      <c r="A25" s="2"/>
      <c r="B25" s="2"/>
      <c r="C25" s="2"/>
      <c r="D25" s="2"/>
      <c r="E25" s="77"/>
      <c r="F25" s="77"/>
      <c r="G25" s="7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ht="12.75" customHeight="1">
      <c r="F58" s="2"/>
      <c r="G58" s="2"/>
      <c r="H58" s="2"/>
      <c r="M58" s="2"/>
      <c r="P58" s="2"/>
      <c r="Q58" s="2"/>
    </row>
  </sheetData>
  <mergeCells count="15">
    <mergeCell ref="A1:Q1"/>
    <mergeCell ref="A2:F3"/>
    <mergeCell ref="G2:Q2"/>
    <mergeCell ref="G3:Q3"/>
    <mergeCell ref="A4:Q4"/>
    <mergeCell ref="A5:A6"/>
    <mergeCell ref="B5:B6"/>
    <mergeCell ref="C5:C6"/>
    <mergeCell ref="D5:D6"/>
    <mergeCell ref="E5:E6"/>
    <mergeCell ref="F5:H5"/>
    <mergeCell ref="I5:K5"/>
    <mergeCell ref="L5:Q5"/>
    <mergeCell ref="A10:Q11"/>
    <mergeCell ref="A12:I12"/>
  </mergeCells>
  <printOptions headings="0" gridLines="0"/>
  <pageMargins left="0.23622000000000001" right="0.23622000000000001" top="0.39370099999999991" bottom="0.39370099999999991" header="0.31496099999999999" footer="0.31496099999999999"/>
  <pageSetup paperSize="9" scale="6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revision>19</cp:revision>
  <dcterms:created xsi:type="dcterms:W3CDTF">2014-01-15T18:15:00Z</dcterms:created>
  <dcterms:modified xsi:type="dcterms:W3CDTF">2026-05-29T09:22:56Z</dcterms:modified>
  <cp:version>1048576</cp:version>
</cp:coreProperties>
</file>