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3280" windowHeight="10035"/>
  </bookViews>
  <sheets>
    <sheet name="АУКЦИОН" sheetId="1" r:id="rId1"/>
  </sheets>
  <definedNames>
    <definedName name="_xlnm._FilterDatabase" localSheetId="0" hidden="1">АУКЦИОН!$R$1:$R$44</definedName>
    <definedName name="_xlnm.Print_Titles" localSheetId="0">АУКЦИОН!$6:$7</definedName>
    <definedName name="_xlnm.Print_Area" localSheetId="0">АУКЦИОН!$A$1:$T$44</definedName>
  </definedNames>
  <calcPr calcId="145621"/>
</workbook>
</file>

<file path=xl/calcChain.xml><?xml version="1.0" encoding="utf-8"?>
<calcChain xmlns="http://schemas.openxmlformats.org/spreadsheetml/2006/main">
  <c r="P23" i="1" l="1"/>
  <c r="P9" i="1" l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8" i="1"/>
  <c r="J9" i="1" l="1"/>
  <c r="M9" i="1"/>
  <c r="M8" i="1"/>
  <c r="J8" i="1"/>
  <c r="K8" i="1" s="1"/>
  <c r="L8" i="1" s="1"/>
  <c r="K9" i="1" l="1"/>
  <c r="L9" i="1" s="1"/>
</calcChain>
</file>

<file path=xl/sharedStrings.xml><?xml version="1.0" encoding="utf-8"?>
<sst xmlns="http://schemas.openxmlformats.org/spreadsheetml/2006/main" count="100" uniqueCount="52">
  <si>
    <t>Обоснование начальной (максимальной) цены контракта</t>
  </si>
  <si>
    <t>№ п/п</t>
  </si>
  <si>
    <t>Ед. изм</t>
  </si>
  <si>
    <t>Кол-во</t>
  </si>
  <si>
    <t>Коммерческие предложения (руб./ед.изм.)</t>
  </si>
  <si>
    <t>Применяемый коэффициент</t>
  </si>
  <si>
    <t xml:space="preserve">Средняя арифметическая цена за единицу     &lt;ц&gt; </t>
  </si>
  <si>
    <t>Среднее квадратичное отклонение</t>
  </si>
  <si>
    <t>Цена за единицу изм. (руб.)</t>
  </si>
  <si>
    <t>Н(М)ЦК контракта с учетом количества товара (руб.)</t>
  </si>
  <si>
    <t>Н(М)ЦК  определяемая методом сопоставимых рыночных цен (анализа рынка)*</t>
  </si>
  <si>
    <t xml:space="preserve">Однородность совокупности значений выявленных цен, используемых в расчете Н(М)ЦК </t>
  </si>
  <si>
    <t>Цена за единицу изм. с округлением (вверх) до сотых долей после запятой (руб.)</t>
  </si>
  <si>
    <t>Наименование объекта закупки</t>
  </si>
  <si>
    <t>шт.</t>
  </si>
  <si>
    <t>Лопата малая пехотная</t>
  </si>
  <si>
    <t>Сейф оружейный</t>
  </si>
  <si>
    <t>Информация с сайта</t>
  </si>
  <si>
    <t>Расчет Н(М)ЦК по формуле           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</si>
  <si>
    <t xml:space="preserve">* При определении Н(М)ЦК контракта Заказчиком применяется Приказ Минэкономразвития России от 02.10.2013 N 567 "Об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исполнителем)". </t>
  </si>
  <si>
    <t xml:space="preserve">на поставку инвентаря, принадлежностей и оборудования для проведения практических занятий </t>
  </si>
  <si>
    <t>Салфетка нетканая, стерильная</t>
  </si>
  <si>
    <t>Рулон марлевый тканый</t>
  </si>
  <si>
    <t>Индивидуальный перевязочный пакет</t>
  </si>
  <si>
    <t>Бандаж на верхнюю конечность - "косынка"</t>
  </si>
  <si>
    <t>штука</t>
  </si>
  <si>
    <t>-</t>
  </si>
  <si>
    <t>Аптечка тактическая № 1</t>
  </si>
  <si>
    <t>Эндотермический пакет для холодовой терапии</t>
  </si>
  <si>
    <t>Жгут на верхнюю/нижнюю конечность, многоразового использования</t>
  </si>
  <si>
    <t>Система формовки шины из термопластика, универсальная</t>
  </si>
  <si>
    <t>Шина на конечность для оказания первой помощи, формуемая, многоразового использования</t>
  </si>
  <si>
    <t>Покрывало спасательное изотермическое</t>
  </si>
  <si>
    <r>
      <t xml:space="preserve">коэффициент вариации цен V (%)           </t>
    </r>
    <r>
      <rPr>
        <i/>
        <sz val="11"/>
        <rFont val="Times New Roman"/>
        <family val="1"/>
        <charset val="204"/>
      </rPr>
      <t xml:space="preserve">         (не должен превышать 33%)</t>
    </r>
  </si>
  <si>
    <t>ОКПД2/КТРУ</t>
  </si>
  <si>
    <t>25.99.21.112-00000001</t>
  </si>
  <si>
    <t>25.99.29.129</t>
  </si>
  <si>
    <t>21.20.24.150</t>
  </si>
  <si>
    <t>32.99.53.139</t>
  </si>
  <si>
    <t>21.20.23.199-00000174</t>
  </si>
  <si>
    <t>32.50.22.126-00000011</t>
  </si>
  <si>
    <t>32.50.13.190</t>
  </si>
  <si>
    <t>32.50.22.127-00000008</t>
  </si>
  <si>
    <t>32.50.22.127-00000018</t>
  </si>
  <si>
    <t>32.50.22.127-00000024</t>
  </si>
  <si>
    <t>ПРЕИМУЩЕСТВО</t>
  </si>
  <si>
    <t>ОИ</t>
  </si>
  <si>
    <t>ОГРАНИЧЕНИЕ</t>
  </si>
  <si>
    <t>ЗАПРЕТ ОГРАНИЧЕНИЕ ПРЕИМУЩЕСТВО</t>
  </si>
  <si>
    <t>Используемый метод определения НМЦК : метод сопоставимых рыночных цен (анализа рынка) в соответствии с                                                                                                                                                                                                                             Федеральным законом от 05 апреля 2013 г. № 44-ФЗ</t>
  </si>
  <si>
    <t>ИТОГО:</t>
  </si>
  <si>
    <t>В соответствии с ч. 2 ст. 72, ст.158, 162 Бюджетного Кодекса РФ, Приказом Министерства финансов Российской Федерации от 31.08.2018 № 186н "О требованиях к составлению и утверждению плана финансово-хозяйственной деятельности государственного (муниципального) учреждения",  Планом финансово-хозяйственной деятельности учреждения установлена сумма финансирования 70 920,89 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</si>
</sst>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charset val="204"/>
      <scheme val="minor"/>
    </font>
    <font>
      <sz val="14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6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0" xfId="0" applyFont="1" applyFill="1"/>
    <xf numFmtId="0" fontId="3" fillId="0" borderId="0" xfId="0" applyFont="1" applyBorder="1"/>
    <xf numFmtId="0" fontId="7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vertical="top" wrapText="1"/>
    </xf>
    <xf numFmtId="0" fontId="4" fillId="0" borderId="0" xfId="0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center" vertical="center" wrapText="1"/>
    </xf>
    <xf numFmtId="4" fontId="5" fillId="2" borderId="0" xfId="0" applyNumberFormat="1" applyFont="1" applyFill="1" applyBorder="1" applyAlignment="1">
      <alignment horizontal="center" vertical="center" wrapText="1"/>
    </xf>
    <xf numFmtId="4" fontId="4" fillId="0" borderId="0" xfId="0" applyNumberFormat="1" applyFont="1" applyBorder="1" applyAlignment="1">
      <alignment horizontal="center" vertical="top" wrapText="1"/>
    </xf>
    <xf numFmtId="4" fontId="5" fillId="2" borderId="0" xfId="0" applyNumberFormat="1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horizontal="center" vertical="center" wrapText="1"/>
    </xf>
    <xf numFmtId="0" fontId="3" fillId="0" borderId="3" xfId="0" applyFont="1" applyFill="1" applyBorder="1"/>
    <xf numFmtId="0" fontId="1" fillId="0" borderId="0" xfId="0" applyFont="1" applyBorder="1"/>
    <xf numFmtId="0" fontId="3" fillId="0" borderId="0" xfId="0" applyFont="1" applyFill="1" applyBorder="1"/>
    <xf numFmtId="0" fontId="5" fillId="0" borderId="0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4" fontId="4" fillId="2" borderId="0" xfId="0" applyNumberFormat="1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vertical="top" wrapText="1"/>
    </xf>
    <xf numFmtId="4" fontId="4" fillId="2" borderId="0" xfId="0" applyNumberFormat="1" applyFont="1" applyFill="1" applyBorder="1" applyAlignment="1">
      <alignment horizontal="center" vertical="top" wrapText="1"/>
    </xf>
    <xf numFmtId="0" fontId="9" fillId="0" borderId="0" xfId="0" applyFont="1" applyBorder="1"/>
    <xf numFmtId="0" fontId="9" fillId="0" borderId="0" xfId="0" applyFont="1" applyBorder="1" applyAlignment="1">
      <alignment horizontal="center"/>
    </xf>
    <xf numFmtId="0" fontId="10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0" fontId="3" fillId="0" borderId="3" xfId="0" applyFont="1" applyBorder="1"/>
    <xf numFmtId="0" fontId="8" fillId="0" borderId="0" xfId="0" applyFont="1" applyFill="1" applyBorder="1" applyAlignment="1">
      <alignment horizontal="center" vertical="center" wrapText="1"/>
    </xf>
    <xf numFmtId="4" fontId="11" fillId="2" borderId="3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top" wrapText="1"/>
    </xf>
    <xf numFmtId="0" fontId="12" fillId="0" borderId="3" xfId="0" applyFont="1" applyFill="1" applyBorder="1" applyAlignment="1">
      <alignment horizontal="center" vertical="top" wrapText="1"/>
    </xf>
    <xf numFmtId="0" fontId="14" fillId="0" borderId="3" xfId="0" applyFont="1" applyBorder="1" applyAlignment="1">
      <alignment horizontal="center" vertical="top" wrapText="1"/>
    </xf>
    <xf numFmtId="0" fontId="14" fillId="0" borderId="3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4" fontId="14" fillId="0" borderId="3" xfId="0" applyNumberFormat="1" applyFont="1" applyFill="1" applyBorder="1" applyAlignment="1">
      <alignment horizontal="center" vertical="center" wrapText="1"/>
    </xf>
    <xf numFmtId="4" fontId="14" fillId="0" borderId="4" xfId="0" applyNumberFormat="1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left" vertical="center" wrapText="1"/>
    </xf>
    <xf numFmtId="0" fontId="12" fillId="0" borderId="4" xfId="0" applyFont="1" applyFill="1" applyBorder="1" applyAlignment="1">
      <alignment horizontal="center" vertical="center" textRotation="90" wrapText="1"/>
    </xf>
    <xf numFmtId="0" fontId="13" fillId="0" borderId="4" xfId="0" applyFont="1" applyFill="1" applyBorder="1" applyAlignment="1">
      <alignment horizontal="center" vertical="center" textRotation="90" wrapText="1"/>
    </xf>
    <xf numFmtId="0" fontId="12" fillId="0" borderId="5" xfId="0" applyFont="1" applyBorder="1" applyAlignment="1">
      <alignment horizontal="center" vertical="top" wrapText="1"/>
    </xf>
    <xf numFmtId="0" fontId="14" fillId="0" borderId="4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left" vertical="center" wrapText="1"/>
    </xf>
    <xf numFmtId="0" fontId="16" fillId="0" borderId="4" xfId="0" applyFont="1" applyFill="1" applyBorder="1" applyAlignment="1">
      <alignment horizontal="center" vertical="center" wrapText="1"/>
    </xf>
    <xf numFmtId="4" fontId="14" fillId="0" borderId="3" xfId="0" applyNumberFormat="1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3" fillId="0" borderId="6" xfId="0" applyFont="1" applyBorder="1"/>
    <xf numFmtId="0" fontId="4" fillId="0" borderId="3" xfId="0" applyFont="1" applyFill="1" applyBorder="1" applyAlignment="1">
      <alignment horizontal="left" vertical="top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textRotation="90" wrapText="1"/>
    </xf>
    <xf numFmtId="0" fontId="12" fillId="0" borderId="6" xfId="0" applyFont="1" applyBorder="1" applyAlignment="1">
      <alignment horizontal="center" vertical="center" textRotation="90" wrapText="1"/>
    </xf>
    <xf numFmtId="2" fontId="12" fillId="0" borderId="3" xfId="0" applyNumberFormat="1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4" fontId="2" fillId="0" borderId="5" xfId="0" applyNumberFormat="1" applyFont="1" applyFill="1" applyBorder="1" applyAlignment="1">
      <alignment horizontal="right" vertical="center" wrapText="1"/>
    </xf>
    <xf numFmtId="4" fontId="2" fillId="0" borderId="2" xfId="0" applyNumberFormat="1" applyFont="1" applyFill="1" applyBorder="1" applyAlignment="1">
      <alignment horizontal="right" vertical="center" wrapText="1"/>
    </xf>
    <xf numFmtId="4" fontId="2" fillId="0" borderId="7" xfId="0" applyNumberFormat="1" applyFont="1" applyFill="1" applyBorder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19050</xdr:colOff>
      <xdr:row>6</xdr:row>
      <xdr:rowOff>952500</xdr:rowOff>
    </xdr:from>
    <xdr:to>
      <xdr:col>12</xdr:col>
      <xdr:colOff>0</xdr:colOff>
      <xdr:row>6</xdr:row>
      <xdr:rowOff>1304925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420100" y="3305175"/>
          <a:ext cx="93345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19050</xdr:colOff>
      <xdr:row>6</xdr:row>
      <xdr:rowOff>923925</xdr:rowOff>
    </xdr:from>
    <xdr:to>
      <xdr:col>10</xdr:col>
      <xdr:colOff>1019175</xdr:colOff>
      <xdr:row>6</xdr:row>
      <xdr:rowOff>1362075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391400" y="3276600"/>
          <a:ext cx="100012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50800</xdr:colOff>
      <xdr:row>6</xdr:row>
      <xdr:rowOff>2063751</xdr:rowOff>
    </xdr:from>
    <xdr:to>
      <xdr:col>12</xdr:col>
      <xdr:colOff>1536700</xdr:colOff>
      <xdr:row>6</xdr:row>
      <xdr:rowOff>2540001</xdr:rowOff>
    </xdr:to>
    <xdr:pic>
      <xdr:nvPicPr>
        <xdr:cNvPr id="4" name="Picture 5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0803467" y="4064001"/>
          <a:ext cx="148590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266700</xdr:colOff>
      <xdr:row>6</xdr:row>
      <xdr:rowOff>1400175</xdr:rowOff>
    </xdr:from>
    <xdr:to>
      <xdr:col>12</xdr:col>
      <xdr:colOff>419100</xdr:colOff>
      <xdr:row>6</xdr:row>
      <xdr:rowOff>1628775</xdr:rowOff>
    </xdr:to>
    <xdr:pic>
      <xdr:nvPicPr>
        <xdr:cNvPr id="5" name="Picture 6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620250" y="3752850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AU62"/>
  <sheetViews>
    <sheetView tabSelected="1" view="pageBreakPreview" topLeftCell="A7" zoomScale="80" zoomScaleSheetLayoutView="80" workbookViewId="0">
      <selection activeCell="D17" sqref="D17"/>
    </sheetView>
  </sheetViews>
  <sheetFormatPr defaultRowHeight="20.25" x14ac:dyDescent="0.2"/>
  <cols>
    <col min="1" max="1" width="5" style="2" customWidth="1"/>
    <col min="2" max="2" width="36" style="2" customWidth="1"/>
    <col min="3" max="3" width="18.42578125" style="2" customWidth="1"/>
    <col min="4" max="4" width="9.5703125" style="2" customWidth="1"/>
    <col min="5" max="5" width="8.140625" style="2" customWidth="1"/>
    <col min="6" max="6" width="14.140625" style="2" customWidth="1"/>
    <col min="7" max="7" width="13.28515625" style="2" customWidth="1"/>
    <col min="8" max="8" width="14.85546875" style="2" customWidth="1"/>
    <col min="9" max="9" width="4.7109375" style="2" customWidth="1"/>
    <col min="10" max="10" width="14.42578125" style="2" customWidth="1"/>
    <col min="11" max="11" width="15.42578125" style="2" customWidth="1"/>
    <col min="12" max="12" width="14.28515625" style="2" customWidth="1"/>
    <col min="13" max="13" width="24.42578125" style="2" customWidth="1"/>
    <col min="14" max="14" width="14.7109375" style="2" customWidth="1"/>
    <col min="15" max="15" width="10.85546875" style="2" customWidth="1"/>
    <col min="16" max="16" width="15.42578125" style="27" customWidth="1"/>
    <col min="17" max="17" width="15" style="5" customWidth="1"/>
    <col min="18" max="18" width="15.7109375" style="5" customWidth="1"/>
    <col min="19" max="19" width="14.42578125" style="6" customWidth="1"/>
    <col min="20" max="20" width="19.28515625" style="4" customWidth="1"/>
    <col min="21" max="47" width="9.140625" style="4"/>
    <col min="48" max="16384" width="9.140625" style="2"/>
  </cols>
  <sheetData>
    <row r="1" spans="1:47" s="1" customFormat="1" ht="20.25" customHeight="1" x14ac:dyDescent="0.3">
      <c r="A1" s="52" t="s">
        <v>0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20"/>
      <c r="R1" s="20"/>
      <c r="S1" s="21"/>
      <c r="T1" s="23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</row>
    <row r="2" spans="1:47" s="1" customFormat="1" ht="24" customHeight="1" x14ac:dyDescent="0.3">
      <c r="A2" s="52" t="s">
        <v>20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24"/>
      <c r="R2" s="24"/>
      <c r="S2" s="21"/>
      <c r="T2" s="23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</row>
    <row r="3" spans="1:47" s="1" customFormat="1" ht="12" customHeight="1" x14ac:dyDescent="0.3">
      <c r="A3" s="52"/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24"/>
      <c r="R3" s="24"/>
      <c r="S3" s="21"/>
      <c r="T3" s="23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</row>
    <row r="4" spans="1:47" s="1" customFormat="1" ht="15.75" customHeight="1" x14ac:dyDescent="0.3">
      <c r="A4" s="17"/>
      <c r="B4" s="28"/>
      <c r="C4" s="30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4"/>
      <c r="R4" s="24"/>
      <c r="S4" s="21"/>
      <c r="T4" s="23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</row>
    <row r="5" spans="1:47" s="1" customFormat="1" ht="39" customHeight="1" x14ac:dyDescent="0.3">
      <c r="A5" s="50" t="s">
        <v>49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1"/>
      <c r="Q5" s="24"/>
      <c r="R5" s="24"/>
      <c r="S5" s="21"/>
      <c r="T5" s="23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</row>
    <row r="6" spans="1:47" ht="46.5" customHeight="1" x14ac:dyDescent="0.25">
      <c r="A6" s="53" t="s">
        <v>1</v>
      </c>
      <c r="B6" s="53" t="s">
        <v>13</v>
      </c>
      <c r="C6" s="54" t="s">
        <v>34</v>
      </c>
      <c r="D6" s="54" t="s">
        <v>2</v>
      </c>
      <c r="E6" s="54" t="s">
        <v>3</v>
      </c>
      <c r="F6" s="56" t="s">
        <v>4</v>
      </c>
      <c r="G6" s="57"/>
      <c r="H6" s="57"/>
      <c r="I6" s="58" t="s">
        <v>5</v>
      </c>
      <c r="J6" s="60" t="s">
        <v>11</v>
      </c>
      <c r="K6" s="60"/>
      <c r="L6" s="60"/>
      <c r="M6" s="61" t="s">
        <v>10</v>
      </c>
      <c r="N6" s="61"/>
      <c r="O6" s="61"/>
      <c r="P6" s="61"/>
      <c r="Q6" s="24"/>
      <c r="R6" s="24"/>
      <c r="S6" s="21"/>
      <c r="T6" s="23"/>
    </row>
    <row r="7" spans="1:47" ht="213" customHeight="1" x14ac:dyDescent="0.25">
      <c r="A7" s="53"/>
      <c r="B7" s="54"/>
      <c r="C7" s="55"/>
      <c r="D7" s="55"/>
      <c r="E7" s="55"/>
      <c r="F7" s="39" t="s">
        <v>17</v>
      </c>
      <c r="G7" s="39" t="s">
        <v>17</v>
      </c>
      <c r="H7" s="40" t="s">
        <v>17</v>
      </c>
      <c r="I7" s="59"/>
      <c r="J7" s="31" t="s">
        <v>6</v>
      </c>
      <c r="K7" s="31" t="s">
        <v>7</v>
      </c>
      <c r="L7" s="32" t="s">
        <v>33</v>
      </c>
      <c r="M7" s="33" t="s">
        <v>18</v>
      </c>
      <c r="N7" s="31" t="s">
        <v>8</v>
      </c>
      <c r="O7" s="41" t="s">
        <v>12</v>
      </c>
      <c r="P7" s="31" t="s">
        <v>9</v>
      </c>
      <c r="Q7" s="24"/>
      <c r="R7" s="24"/>
      <c r="S7" s="21"/>
      <c r="T7" s="23"/>
    </row>
    <row r="8" spans="1:47" s="3" customFormat="1" ht="30" customHeight="1" x14ac:dyDescent="0.2">
      <c r="A8" s="42">
        <v>1</v>
      </c>
      <c r="B8" s="43" t="s">
        <v>16</v>
      </c>
      <c r="C8" s="43" t="s">
        <v>35</v>
      </c>
      <c r="D8" s="42" t="s">
        <v>14</v>
      </c>
      <c r="E8" s="44">
        <v>1</v>
      </c>
      <c r="F8" s="37">
        <v>19000</v>
      </c>
      <c r="G8" s="37">
        <v>18736</v>
      </c>
      <c r="H8" s="37">
        <v>17575</v>
      </c>
      <c r="I8" s="37"/>
      <c r="J8" s="37">
        <f>AVERAGE(F8:H8)</f>
        <v>18437</v>
      </c>
      <c r="K8" s="37">
        <f>SQRT(((SUM((POWER(G8-J8,2)),(POWER(F8-J8,2)),(POWER(H8-J8,2)))/(3-1))))</f>
        <v>758.09432130837126</v>
      </c>
      <c r="L8" s="37">
        <f>K8/J8*100</f>
        <v>4.1118095205747753</v>
      </c>
      <c r="M8" s="37">
        <f>((E8/3)*(SUM(F8:H8)))</f>
        <v>18437</v>
      </c>
      <c r="N8" s="37">
        <v>18437</v>
      </c>
      <c r="O8" s="37">
        <v>18437</v>
      </c>
      <c r="P8" s="36">
        <f>E8*N8</f>
        <v>18437</v>
      </c>
      <c r="Q8" s="47" t="s">
        <v>45</v>
      </c>
      <c r="R8" s="47" t="s">
        <v>46</v>
      </c>
      <c r="S8" s="25"/>
      <c r="T8" s="26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</row>
    <row r="9" spans="1:47" s="13" customFormat="1" ht="23.25" customHeight="1" x14ac:dyDescent="0.2">
      <c r="A9" s="34">
        <v>2</v>
      </c>
      <c r="B9" s="38" t="s">
        <v>15</v>
      </c>
      <c r="C9" s="38" t="s">
        <v>36</v>
      </c>
      <c r="D9" s="34" t="s">
        <v>14</v>
      </c>
      <c r="E9" s="35">
        <v>10</v>
      </c>
      <c r="F9" s="36">
        <v>2390</v>
      </c>
      <c r="G9" s="36">
        <v>2680</v>
      </c>
      <c r="H9" s="36">
        <v>2256</v>
      </c>
      <c r="I9" s="36"/>
      <c r="J9" s="36">
        <f>AVERAGE(F9:H9)</f>
        <v>2442</v>
      </c>
      <c r="K9" s="36">
        <f>SQRT(((SUM((POWER(G9-J9,2)),(POWER(F9-J9,2)),(POWER(H9-J9,2)))/(3-1))))</f>
        <v>216.73024708148145</v>
      </c>
      <c r="L9" s="36">
        <f>K9/J9*100</f>
        <v>8.8751124930991594</v>
      </c>
      <c r="M9" s="36">
        <f>((E9/3)*(SUM(F9:H9)))</f>
        <v>24420</v>
      </c>
      <c r="N9" s="36">
        <v>2442</v>
      </c>
      <c r="O9" s="36">
        <v>2442</v>
      </c>
      <c r="P9" s="36">
        <f t="shared" ref="P9:P22" si="0">E9*N9</f>
        <v>24420</v>
      </c>
      <c r="Q9" s="47" t="s">
        <v>45</v>
      </c>
      <c r="R9" s="47" t="s">
        <v>46</v>
      </c>
      <c r="S9" s="25"/>
      <c r="T9" s="26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</row>
    <row r="10" spans="1:47" s="15" customFormat="1" ht="23.25" customHeight="1" x14ac:dyDescent="0.2">
      <c r="A10" s="34">
        <v>3</v>
      </c>
      <c r="B10" s="38" t="s">
        <v>21</v>
      </c>
      <c r="C10" s="38" t="s">
        <v>37</v>
      </c>
      <c r="D10" s="34" t="s">
        <v>14</v>
      </c>
      <c r="E10" s="35">
        <v>1</v>
      </c>
      <c r="F10" s="36">
        <v>259</v>
      </c>
      <c r="G10" s="36">
        <v>260</v>
      </c>
      <c r="H10" s="36">
        <v>166</v>
      </c>
      <c r="I10" s="36"/>
      <c r="J10" s="36">
        <v>228.33333333333334</v>
      </c>
      <c r="K10" s="36">
        <v>53.984565695514618</v>
      </c>
      <c r="L10" s="36">
        <v>23.642875487086691</v>
      </c>
      <c r="M10" s="36">
        <v>228.33333333333331</v>
      </c>
      <c r="N10" s="36">
        <v>228.33</v>
      </c>
      <c r="O10" s="36">
        <v>228.33</v>
      </c>
      <c r="P10" s="36">
        <f t="shared" si="0"/>
        <v>228.33</v>
      </c>
      <c r="Q10" s="46" t="s">
        <v>47</v>
      </c>
      <c r="R10" s="46" t="s">
        <v>46</v>
      </c>
      <c r="S10" s="25"/>
      <c r="T10" s="26"/>
    </row>
    <row r="11" spans="1:47" s="15" customFormat="1" ht="23.25" customHeight="1" x14ac:dyDescent="0.2">
      <c r="A11" s="34">
        <v>4</v>
      </c>
      <c r="B11" s="38" t="s">
        <v>21</v>
      </c>
      <c r="C11" s="38" t="s">
        <v>37</v>
      </c>
      <c r="D11" s="34" t="s">
        <v>14</v>
      </c>
      <c r="E11" s="35">
        <v>1</v>
      </c>
      <c r="F11" s="36">
        <v>130</v>
      </c>
      <c r="G11" s="36">
        <v>230</v>
      </c>
      <c r="H11" s="36">
        <v>150</v>
      </c>
      <c r="I11" s="36"/>
      <c r="J11" s="36">
        <v>170</v>
      </c>
      <c r="K11" s="36">
        <v>52.915026221291811</v>
      </c>
      <c r="L11" s="36">
        <v>31.126486012524595</v>
      </c>
      <c r="M11" s="36">
        <v>170</v>
      </c>
      <c r="N11" s="36">
        <v>170</v>
      </c>
      <c r="O11" s="36">
        <v>170</v>
      </c>
      <c r="P11" s="36">
        <f t="shared" si="0"/>
        <v>170</v>
      </c>
      <c r="Q11" s="46" t="s">
        <v>47</v>
      </c>
      <c r="R11" s="46" t="s">
        <v>46</v>
      </c>
      <c r="S11" s="25"/>
      <c r="T11" s="26"/>
    </row>
    <row r="12" spans="1:47" s="15" customFormat="1" ht="23.25" customHeight="1" x14ac:dyDescent="0.2">
      <c r="A12" s="34">
        <v>5</v>
      </c>
      <c r="B12" s="38" t="s">
        <v>22</v>
      </c>
      <c r="C12" s="38" t="s">
        <v>37</v>
      </c>
      <c r="D12" s="34" t="s">
        <v>14</v>
      </c>
      <c r="E12" s="35">
        <v>100</v>
      </c>
      <c r="F12" s="36">
        <v>31</v>
      </c>
      <c r="G12" s="36">
        <v>27</v>
      </c>
      <c r="H12" s="36">
        <v>37</v>
      </c>
      <c r="I12" s="36"/>
      <c r="J12" s="36">
        <v>31.666666666666668</v>
      </c>
      <c r="K12" s="36">
        <v>5.0332229568471671</v>
      </c>
      <c r="L12" s="36">
        <v>15.894388284780527</v>
      </c>
      <c r="M12" s="36">
        <v>3166.666666666667</v>
      </c>
      <c r="N12" s="36">
        <v>31.67</v>
      </c>
      <c r="O12" s="36">
        <v>31.67</v>
      </c>
      <c r="P12" s="36">
        <f t="shared" si="0"/>
        <v>3167</v>
      </c>
      <c r="Q12" s="46" t="s">
        <v>47</v>
      </c>
      <c r="R12" s="46" t="s">
        <v>46</v>
      </c>
      <c r="S12" s="25"/>
      <c r="T12" s="26"/>
    </row>
    <row r="13" spans="1:47" s="15" customFormat="1" ht="38.25" customHeight="1" x14ac:dyDescent="0.2">
      <c r="A13" s="34">
        <v>6</v>
      </c>
      <c r="B13" s="38" t="s">
        <v>23</v>
      </c>
      <c r="C13" s="38" t="s">
        <v>37</v>
      </c>
      <c r="D13" s="34" t="s">
        <v>14</v>
      </c>
      <c r="E13" s="35">
        <v>1</v>
      </c>
      <c r="F13" s="36">
        <v>115</v>
      </c>
      <c r="G13" s="36">
        <v>130</v>
      </c>
      <c r="H13" s="36">
        <v>110</v>
      </c>
      <c r="I13" s="36"/>
      <c r="J13" s="36">
        <v>118.33333333333333</v>
      </c>
      <c r="K13" s="36">
        <v>10.408329997330664</v>
      </c>
      <c r="L13" s="36">
        <v>8.795771828730139</v>
      </c>
      <c r="M13" s="36">
        <v>118.33333333333333</v>
      </c>
      <c r="N13" s="36">
        <v>118.33</v>
      </c>
      <c r="O13" s="36">
        <v>118.33</v>
      </c>
      <c r="P13" s="36">
        <f t="shared" si="0"/>
        <v>118.33</v>
      </c>
      <c r="Q13" s="46" t="s">
        <v>47</v>
      </c>
      <c r="R13" s="46" t="s">
        <v>46</v>
      </c>
      <c r="S13" s="25"/>
      <c r="T13" s="26"/>
    </row>
    <row r="14" spans="1:47" s="15" customFormat="1" ht="23.25" customHeight="1" x14ac:dyDescent="0.2">
      <c r="A14" s="34">
        <v>7</v>
      </c>
      <c r="B14" s="38" t="s">
        <v>27</v>
      </c>
      <c r="C14" s="38" t="s">
        <v>38</v>
      </c>
      <c r="D14" s="34" t="s">
        <v>25</v>
      </c>
      <c r="E14" s="35">
        <v>1</v>
      </c>
      <c r="F14" s="36">
        <v>5000</v>
      </c>
      <c r="G14" s="45">
        <v>4519</v>
      </c>
      <c r="H14" s="36">
        <v>4082</v>
      </c>
      <c r="I14" s="36" t="s">
        <v>26</v>
      </c>
      <c r="J14" s="36">
        <v>4533.666666666667</v>
      </c>
      <c r="K14" s="45">
        <v>459.17571073972687</v>
      </c>
      <c r="L14" s="36">
        <v>10.128131256666279</v>
      </c>
      <c r="M14" s="36">
        <v>4533.6666666666661</v>
      </c>
      <c r="N14" s="36">
        <v>4533.666666666667</v>
      </c>
      <c r="O14" s="36">
        <v>4533.666666666667</v>
      </c>
      <c r="P14" s="36">
        <f t="shared" si="0"/>
        <v>4533.666666666667</v>
      </c>
      <c r="Q14" s="46" t="s">
        <v>47</v>
      </c>
      <c r="R14" s="25"/>
      <c r="S14" s="25"/>
      <c r="T14" s="26"/>
    </row>
    <row r="15" spans="1:47" s="15" customFormat="1" ht="31.5" customHeight="1" x14ac:dyDescent="0.2">
      <c r="A15" s="34">
        <v>8</v>
      </c>
      <c r="B15" s="38" t="s">
        <v>28</v>
      </c>
      <c r="C15" s="38" t="s">
        <v>39</v>
      </c>
      <c r="D15" s="34" t="s">
        <v>25</v>
      </c>
      <c r="E15" s="35">
        <v>5</v>
      </c>
      <c r="F15" s="36">
        <v>40.53</v>
      </c>
      <c r="G15" s="36">
        <v>38</v>
      </c>
      <c r="H15" s="36">
        <v>39</v>
      </c>
      <c r="I15" s="36" t="s">
        <v>26</v>
      </c>
      <c r="J15" s="36">
        <v>39.176666666666669</v>
      </c>
      <c r="K15" s="45">
        <v>1.2742187148732886</v>
      </c>
      <c r="L15" s="36">
        <v>3.2524939544115257</v>
      </c>
      <c r="M15" s="36">
        <v>195.88333333333335</v>
      </c>
      <c r="N15" s="36">
        <v>39.18</v>
      </c>
      <c r="O15" s="36">
        <v>39.18</v>
      </c>
      <c r="P15" s="36">
        <f t="shared" si="0"/>
        <v>195.9</v>
      </c>
      <c r="Q15" s="46" t="s">
        <v>47</v>
      </c>
      <c r="R15" s="25"/>
      <c r="S15" s="25"/>
      <c r="T15" s="26"/>
    </row>
    <row r="16" spans="1:47" s="15" customFormat="1" ht="31.5" customHeight="1" x14ac:dyDescent="0.2">
      <c r="A16" s="34">
        <v>9</v>
      </c>
      <c r="B16" s="38" t="s">
        <v>24</v>
      </c>
      <c r="C16" s="38" t="s">
        <v>40</v>
      </c>
      <c r="D16" s="34" t="s">
        <v>25</v>
      </c>
      <c r="E16" s="35">
        <v>1</v>
      </c>
      <c r="F16" s="36">
        <v>1600</v>
      </c>
      <c r="G16" s="36">
        <v>2102</v>
      </c>
      <c r="H16" s="36">
        <v>1759</v>
      </c>
      <c r="I16" s="36" t="s">
        <v>26</v>
      </c>
      <c r="J16" s="36">
        <v>1820.3333333333333</v>
      </c>
      <c r="K16" s="45">
        <v>256.55863527336857</v>
      </c>
      <c r="L16" s="36">
        <v>14.094046984437023</v>
      </c>
      <c r="M16" s="36">
        <v>1820.3333333333333</v>
      </c>
      <c r="N16" s="36">
        <v>1820.33</v>
      </c>
      <c r="O16" s="36">
        <v>1820.33</v>
      </c>
      <c r="P16" s="36">
        <f t="shared" si="0"/>
        <v>1820.33</v>
      </c>
      <c r="Q16" s="46" t="s">
        <v>47</v>
      </c>
      <c r="R16" s="25"/>
      <c r="S16" s="25"/>
      <c r="T16" s="26"/>
    </row>
    <row r="17" spans="1:20" s="15" customFormat="1" ht="45.75" customHeight="1" x14ac:dyDescent="0.2">
      <c r="A17" s="34">
        <v>10</v>
      </c>
      <c r="B17" s="38" t="s">
        <v>29</v>
      </c>
      <c r="C17" s="38" t="s">
        <v>41</v>
      </c>
      <c r="D17" s="34" t="s">
        <v>25</v>
      </c>
      <c r="E17" s="35">
        <v>1</v>
      </c>
      <c r="F17" s="36">
        <v>427</v>
      </c>
      <c r="G17" s="36">
        <v>416</v>
      </c>
      <c r="H17" s="36">
        <v>489</v>
      </c>
      <c r="I17" s="36" t="s">
        <v>26</v>
      </c>
      <c r="J17" s="36">
        <v>444</v>
      </c>
      <c r="K17" s="45">
        <v>39.357337308308857</v>
      </c>
      <c r="L17" s="36">
        <v>8.8642651595290225</v>
      </c>
      <c r="M17" s="36">
        <v>444</v>
      </c>
      <c r="N17" s="36">
        <v>444</v>
      </c>
      <c r="O17" s="36">
        <v>444</v>
      </c>
      <c r="P17" s="36">
        <f t="shared" si="0"/>
        <v>444</v>
      </c>
      <c r="Q17" s="47" t="s">
        <v>48</v>
      </c>
      <c r="R17" s="25"/>
      <c r="S17" s="25"/>
      <c r="T17" s="26"/>
    </row>
    <row r="18" spans="1:20" s="15" customFormat="1" ht="49.5" customHeight="1" x14ac:dyDescent="0.2">
      <c r="A18" s="34">
        <v>11</v>
      </c>
      <c r="B18" s="38" t="s">
        <v>29</v>
      </c>
      <c r="C18" s="38" t="s">
        <v>41</v>
      </c>
      <c r="D18" s="34" t="s">
        <v>25</v>
      </c>
      <c r="E18" s="35">
        <v>1</v>
      </c>
      <c r="F18" s="36">
        <v>950</v>
      </c>
      <c r="G18" s="36">
        <v>1090</v>
      </c>
      <c r="H18" s="36">
        <v>990</v>
      </c>
      <c r="I18" s="36" t="s">
        <v>26</v>
      </c>
      <c r="J18" s="36">
        <v>1010</v>
      </c>
      <c r="K18" s="45">
        <v>72.111025509279784</v>
      </c>
      <c r="L18" s="36">
        <v>7.139705495968296</v>
      </c>
      <c r="M18" s="36">
        <v>1010</v>
      </c>
      <c r="N18" s="36">
        <v>1010</v>
      </c>
      <c r="O18" s="36">
        <v>1010</v>
      </c>
      <c r="P18" s="36">
        <f t="shared" si="0"/>
        <v>1010</v>
      </c>
      <c r="Q18" s="47" t="s">
        <v>48</v>
      </c>
      <c r="R18" s="25"/>
      <c r="S18" s="25"/>
      <c r="T18" s="26"/>
    </row>
    <row r="19" spans="1:20" s="15" customFormat="1" ht="33.75" customHeight="1" x14ac:dyDescent="0.2">
      <c r="A19" s="34">
        <v>12</v>
      </c>
      <c r="B19" s="38" t="s">
        <v>30</v>
      </c>
      <c r="C19" s="38" t="s">
        <v>42</v>
      </c>
      <c r="D19" s="34" t="s">
        <v>25</v>
      </c>
      <c r="E19" s="35">
        <v>1</v>
      </c>
      <c r="F19" s="36">
        <v>10750</v>
      </c>
      <c r="G19" s="36">
        <v>12600</v>
      </c>
      <c r="H19" s="36">
        <v>11375</v>
      </c>
      <c r="I19" s="36" t="s">
        <v>26</v>
      </c>
      <c r="J19" s="36">
        <v>11575</v>
      </c>
      <c r="K19" s="45">
        <v>941.07651123593564</v>
      </c>
      <c r="L19" s="36">
        <v>8.1302506370275225</v>
      </c>
      <c r="M19" s="36">
        <v>11575</v>
      </c>
      <c r="N19" s="36">
        <v>11575</v>
      </c>
      <c r="O19" s="36">
        <v>11575</v>
      </c>
      <c r="P19" s="36">
        <f t="shared" si="0"/>
        <v>11575</v>
      </c>
      <c r="Q19" s="46" t="s">
        <v>47</v>
      </c>
      <c r="R19" s="25"/>
      <c r="S19" s="25"/>
      <c r="T19" s="26"/>
    </row>
    <row r="20" spans="1:20" s="15" customFormat="1" ht="46.5" customHeight="1" x14ac:dyDescent="0.2">
      <c r="A20" s="34">
        <v>13</v>
      </c>
      <c r="B20" s="38" t="s">
        <v>31</v>
      </c>
      <c r="C20" s="38" t="s">
        <v>43</v>
      </c>
      <c r="D20" s="34" t="s">
        <v>25</v>
      </c>
      <c r="E20" s="35">
        <v>1</v>
      </c>
      <c r="F20" s="36">
        <v>2065</v>
      </c>
      <c r="G20" s="36">
        <v>2100</v>
      </c>
      <c r="H20" s="36">
        <v>1935</v>
      </c>
      <c r="I20" s="36" t="s">
        <v>26</v>
      </c>
      <c r="J20" s="36">
        <v>2033.3333333333333</v>
      </c>
      <c r="K20" s="45">
        <v>86.938675704966499</v>
      </c>
      <c r="L20" s="36">
        <v>4.2756725756540899</v>
      </c>
      <c r="M20" s="36">
        <v>2033.3333333333333</v>
      </c>
      <c r="N20" s="36">
        <v>2033.33</v>
      </c>
      <c r="O20" s="36">
        <v>2033.33</v>
      </c>
      <c r="P20" s="36">
        <f t="shared" si="0"/>
        <v>2033.33</v>
      </c>
      <c r="Q20" s="46" t="s">
        <v>47</v>
      </c>
      <c r="R20" s="25"/>
      <c r="S20" s="25"/>
      <c r="T20" s="26"/>
    </row>
    <row r="21" spans="1:20" s="15" customFormat="1" ht="49.5" customHeight="1" x14ac:dyDescent="0.2">
      <c r="A21" s="34">
        <v>14</v>
      </c>
      <c r="B21" s="38" t="s">
        <v>31</v>
      </c>
      <c r="C21" s="38" t="s">
        <v>44</v>
      </c>
      <c r="D21" s="34" t="s">
        <v>25</v>
      </c>
      <c r="E21" s="35">
        <v>1</v>
      </c>
      <c r="F21" s="36">
        <v>2065</v>
      </c>
      <c r="G21" s="36">
        <v>2800</v>
      </c>
      <c r="H21" s="36">
        <v>2400</v>
      </c>
      <c r="I21" s="36" t="s">
        <v>26</v>
      </c>
      <c r="J21" s="36">
        <v>2421.6666666666665</v>
      </c>
      <c r="K21" s="45">
        <v>367.97871315245038</v>
      </c>
      <c r="L21" s="36">
        <v>15.195266888607724</v>
      </c>
      <c r="M21" s="36">
        <v>2421.6666666666665</v>
      </c>
      <c r="N21" s="36">
        <v>2421.67</v>
      </c>
      <c r="O21" s="36">
        <v>2421.67</v>
      </c>
      <c r="P21" s="36">
        <f t="shared" si="0"/>
        <v>2421.67</v>
      </c>
      <c r="Q21" s="46" t="s">
        <v>47</v>
      </c>
      <c r="R21" s="25"/>
      <c r="S21" s="25"/>
      <c r="T21" s="26"/>
    </row>
    <row r="22" spans="1:20" s="15" customFormat="1" ht="33.75" x14ac:dyDescent="0.2">
      <c r="A22" s="34">
        <v>15</v>
      </c>
      <c r="B22" s="38" t="s">
        <v>32</v>
      </c>
      <c r="C22" s="38" t="s">
        <v>41</v>
      </c>
      <c r="D22" s="34" t="s">
        <v>25</v>
      </c>
      <c r="E22" s="35">
        <v>1</v>
      </c>
      <c r="F22" s="36">
        <v>360</v>
      </c>
      <c r="G22" s="36">
        <v>351</v>
      </c>
      <c r="H22" s="36">
        <v>328</v>
      </c>
      <c r="I22" s="36" t="s">
        <v>26</v>
      </c>
      <c r="J22" s="36">
        <v>346.33333333333331</v>
      </c>
      <c r="K22" s="45">
        <v>16.502525059315417</v>
      </c>
      <c r="L22" s="36">
        <v>4.7649254261738454</v>
      </c>
      <c r="M22" s="36">
        <v>346.33333333333331</v>
      </c>
      <c r="N22" s="36">
        <v>346.33</v>
      </c>
      <c r="O22" s="36">
        <v>346.33</v>
      </c>
      <c r="P22" s="36">
        <f t="shared" si="0"/>
        <v>346.33</v>
      </c>
      <c r="Q22" s="47" t="s">
        <v>48</v>
      </c>
      <c r="R22" s="25"/>
      <c r="S22" s="25"/>
      <c r="T22" s="26"/>
    </row>
    <row r="23" spans="1:20" s="4" customFormat="1" ht="21" customHeight="1" x14ac:dyDescent="0.2">
      <c r="A23" s="62" t="s">
        <v>50</v>
      </c>
      <c r="B23" s="63"/>
      <c r="C23" s="63"/>
      <c r="D23" s="63"/>
      <c r="E23" s="63"/>
      <c r="F23" s="63"/>
      <c r="G23" s="63"/>
      <c r="H23" s="63"/>
      <c r="I23" s="63"/>
      <c r="J23" s="63"/>
      <c r="K23" s="63"/>
      <c r="L23" s="63"/>
      <c r="M23" s="63"/>
      <c r="N23" s="63"/>
      <c r="O23" s="64"/>
      <c r="P23" s="29">
        <f>SUM(P8:P22)</f>
        <v>70920.886666666673</v>
      </c>
      <c r="Q23" s="20"/>
      <c r="R23" s="20"/>
      <c r="S23" s="18"/>
      <c r="T23" s="20"/>
    </row>
    <row r="24" spans="1:20" s="4" customFormat="1" ht="15.75" x14ac:dyDescent="0.25">
      <c r="A24" s="7"/>
      <c r="B24" s="21"/>
      <c r="C24" s="21"/>
      <c r="D24" s="12"/>
      <c r="E24" s="18"/>
      <c r="F24" s="19"/>
      <c r="G24" s="19"/>
      <c r="H24" s="19"/>
      <c r="I24" s="10"/>
      <c r="J24" s="22"/>
      <c r="K24" s="22"/>
      <c r="L24" s="22"/>
      <c r="M24" s="22"/>
      <c r="N24" s="22"/>
      <c r="O24" s="22"/>
      <c r="P24" s="19"/>
      <c r="Q24" s="20"/>
      <c r="R24" s="20"/>
      <c r="S24" s="21"/>
      <c r="T24" s="23"/>
    </row>
    <row r="25" spans="1:20" s="4" customFormat="1" ht="15.75" x14ac:dyDescent="0.25">
      <c r="A25" s="49" t="s">
        <v>51</v>
      </c>
      <c r="B25" s="49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20"/>
      <c r="R25" s="20"/>
      <c r="S25" s="21"/>
      <c r="T25" s="23"/>
    </row>
    <row r="26" spans="1:20" s="4" customFormat="1" x14ac:dyDescent="0.2">
      <c r="A26" s="49"/>
      <c r="B26" s="49"/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5"/>
      <c r="R26" s="5"/>
      <c r="S26" s="6"/>
    </row>
    <row r="27" spans="1:20" s="4" customFormat="1" x14ac:dyDescent="0.2">
      <c r="A27" s="7"/>
      <c r="B27" s="6"/>
      <c r="C27" s="6"/>
      <c r="D27" s="16"/>
      <c r="E27" s="8"/>
      <c r="F27" s="9"/>
      <c r="G27" s="9"/>
      <c r="H27" s="9"/>
      <c r="I27" s="10"/>
      <c r="J27" s="11"/>
      <c r="K27" s="11"/>
      <c r="L27" s="11"/>
      <c r="M27" s="11"/>
      <c r="N27" s="11"/>
      <c r="O27" s="11"/>
      <c r="P27" s="9"/>
      <c r="Q27" s="5"/>
      <c r="R27" s="5"/>
      <c r="S27" s="6"/>
    </row>
    <row r="28" spans="1:20" s="4" customFormat="1" x14ac:dyDescent="0.2">
      <c r="A28" s="7"/>
      <c r="B28" s="6"/>
      <c r="C28" s="6"/>
      <c r="D28" s="16"/>
      <c r="E28" s="8"/>
      <c r="F28" s="9"/>
      <c r="G28" s="9"/>
      <c r="H28" s="9"/>
      <c r="I28" s="10"/>
      <c r="J28" s="11"/>
      <c r="K28" s="11"/>
      <c r="L28" s="11"/>
      <c r="M28" s="11"/>
      <c r="N28" s="11"/>
      <c r="O28" s="11"/>
      <c r="P28" s="9"/>
      <c r="Q28" s="5"/>
      <c r="R28" s="5"/>
      <c r="S28" s="6"/>
    </row>
    <row r="29" spans="1:20" s="4" customFormat="1" x14ac:dyDescent="0.2">
      <c r="A29" s="49" t="s">
        <v>19</v>
      </c>
      <c r="B29" s="49"/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5"/>
      <c r="R29" s="5"/>
      <c r="S29" s="6"/>
    </row>
    <row r="30" spans="1:20" s="4" customFormat="1" x14ac:dyDescent="0.2">
      <c r="A30" s="49"/>
      <c r="B30" s="49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5"/>
      <c r="R30" s="5"/>
      <c r="S30" s="6"/>
    </row>
    <row r="31" spans="1:20" s="4" customFormat="1" x14ac:dyDescent="0.2">
      <c r="A31" s="7"/>
      <c r="B31" s="6"/>
      <c r="C31" s="6"/>
      <c r="D31" s="16"/>
      <c r="E31" s="8"/>
      <c r="F31" s="9"/>
      <c r="G31" s="9"/>
      <c r="H31" s="9"/>
      <c r="I31" s="10"/>
      <c r="J31" s="11"/>
      <c r="K31" s="11"/>
      <c r="L31" s="11"/>
      <c r="M31" s="11"/>
      <c r="N31" s="11"/>
      <c r="O31" s="11"/>
      <c r="P31" s="9"/>
      <c r="Q31" s="5"/>
      <c r="R31" s="5"/>
      <c r="S31" s="6"/>
    </row>
    <row r="32" spans="1:20" s="4" customFormat="1" x14ac:dyDescent="0.2">
      <c r="A32" s="7"/>
      <c r="B32" s="6"/>
      <c r="C32" s="6"/>
      <c r="D32" s="16"/>
      <c r="E32" s="8"/>
      <c r="F32" s="9"/>
      <c r="G32" s="9"/>
      <c r="H32" s="9"/>
      <c r="I32" s="10"/>
      <c r="J32" s="11"/>
      <c r="K32" s="11"/>
      <c r="L32" s="11"/>
      <c r="M32" s="11"/>
      <c r="N32" s="11"/>
      <c r="O32" s="11"/>
      <c r="P32" s="9"/>
      <c r="Q32" s="5"/>
      <c r="R32" s="5"/>
      <c r="S32" s="6"/>
    </row>
    <row r="33" spans="1:19" s="4" customFormat="1" x14ac:dyDescent="0.2">
      <c r="A33" s="7"/>
      <c r="B33" s="6"/>
      <c r="C33" s="6"/>
      <c r="D33" s="16"/>
      <c r="E33" s="8"/>
      <c r="F33" s="9"/>
      <c r="G33" s="9"/>
      <c r="H33" s="9"/>
      <c r="I33" s="10"/>
      <c r="J33" s="11"/>
      <c r="K33" s="11"/>
      <c r="L33" s="11"/>
      <c r="M33" s="11"/>
      <c r="N33" s="11"/>
      <c r="O33" s="11"/>
      <c r="P33" s="9"/>
      <c r="Q33" s="5"/>
      <c r="R33" s="5"/>
      <c r="S33" s="6"/>
    </row>
    <row r="34" spans="1:19" s="4" customFormat="1" x14ac:dyDescent="0.2">
      <c r="A34" s="7"/>
      <c r="B34" s="6"/>
      <c r="C34" s="6"/>
      <c r="D34" s="16"/>
      <c r="E34" s="8"/>
      <c r="F34" s="9"/>
      <c r="G34" s="9"/>
      <c r="H34" s="9"/>
      <c r="I34" s="10"/>
      <c r="J34" s="11"/>
      <c r="K34" s="11"/>
      <c r="L34" s="11"/>
      <c r="M34" s="11"/>
      <c r="N34" s="11"/>
      <c r="O34" s="11"/>
      <c r="P34" s="9"/>
      <c r="Q34" s="5"/>
      <c r="R34" s="5"/>
      <c r="S34" s="6"/>
    </row>
    <row r="35" spans="1:19" s="4" customFormat="1" x14ac:dyDescent="0.2">
      <c r="A35" s="7"/>
      <c r="B35" s="6"/>
      <c r="C35" s="6"/>
      <c r="D35" s="16"/>
      <c r="E35" s="8"/>
      <c r="F35" s="9"/>
      <c r="G35" s="9"/>
      <c r="H35" s="9"/>
      <c r="I35" s="10"/>
      <c r="J35" s="11"/>
      <c r="K35" s="11"/>
      <c r="L35" s="11"/>
      <c r="M35" s="11"/>
      <c r="N35" s="11"/>
      <c r="O35" s="11"/>
      <c r="P35" s="9"/>
      <c r="Q35" s="5"/>
      <c r="R35" s="5"/>
      <c r="S35" s="6"/>
    </row>
    <row r="36" spans="1:19" s="4" customFormat="1" x14ac:dyDescent="0.2">
      <c r="A36" s="7"/>
      <c r="B36" s="6"/>
      <c r="C36" s="6"/>
      <c r="D36" s="16"/>
      <c r="E36" s="8"/>
      <c r="F36" s="9"/>
      <c r="G36" s="9"/>
      <c r="H36" s="9"/>
      <c r="I36" s="10"/>
      <c r="J36" s="11"/>
      <c r="K36" s="11"/>
      <c r="L36" s="11"/>
      <c r="M36" s="11"/>
      <c r="N36" s="11"/>
      <c r="O36" s="11"/>
      <c r="P36" s="9"/>
      <c r="Q36" s="5"/>
      <c r="R36" s="5"/>
      <c r="S36" s="6"/>
    </row>
    <row r="37" spans="1:19" s="4" customFormat="1" x14ac:dyDescent="0.2">
      <c r="A37" s="7"/>
      <c r="B37" s="6"/>
      <c r="C37" s="6"/>
      <c r="D37" s="16"/>
      <c r="E37" s="8"/>
      <c r="F37" s="9"/>
      <c r="G37" s="9"/>
      <c r="H37" s="9"/>
      <c r="I37" s="10"/>
      <c r="J37" s="11"/>
      <c r="K37" s="11"/>
      <c r="L37" s="11"/>
      <c r="M37" s="11"/>
      <c r="N37" s="11"/>
      <c r="O37" s="11"/>
      <c r="P37" s="9"/>
      <c r="Q37" s="5"/>
      <c r="R37" s="5"/>
      <c r="S37" s="6"/>
    </row>
    <row r="38" spans="1:19" s="4" customFormat="1" x14ac:dyDescent="0.2">
      <c r="A38" s="7"/>
      <c r="B38" s="6"/>
      <c r="C38" s="6"/>
      <c r="D38" s="16"/>
      <c r="E38" s="8"/>
      <c r="F38" s="9"/>
      <c r="G38" s="9"/>
      <c r="H38" s="9"/>
      <c r="I38" s="10"/>
      <c r="J38" s="11"/>
      <c r="K38" s="11"/>
      <c r="L38" s="11"/>
      <c r="M38" s="11"/>
      <c r="N38" s="11"/>
      <c r="O38" s="11"/>
      <c r="P38" s="9"/>
      <c r="Q38" s="5"/>
      <c r="R38" s="5"/>
      <c r="S38" s="6"/>
    </row>
    <row r="39" spans="1:19" s="4" customFormat="1" x14ac:dyDescent="0.2">
      <c r="A39" s="7"/>
      <c r="B39" s="6"/>
      <c r="C39" s="6"/>
      <c r="D39" s="16"/>
      <c r="E39" s="8"/>
      <c r="F39" s="9"/>
      <c r="G39" s="9"/>
      <c r="H39" s="9"/>
      <c r="I39" s="10"/>
      <c r="J39" s="11"/>
      <c r="K39" s="11"/>
      <c r="L39" s="11"/>
      <c r="M39" s="11"/>
      <c r="N39" s="11"/>
      <c r="O39" s="11"/>
      <c r="P39" s="9"/>
      <c r="Q39" s="5"/>
      <c r="R39" s="5"/>
      <c r="S39" s="6"/>
    </row>
    <row r="40" spans="1:19" s="4" customFormat="1" x14ac:dyDescent="0.2">
      <c r="A40" s="7"/>
      <c r="B40" s="6"/>
      <c r="C40" s="6"/>
      <c r="D40" s="16"/>
      <c r="E40" s="8"/>
      <c r="F40" s="9"/>
      <c r="G40" s="9"/>
      <c r="H40" s="9"/>
      <c r="I40" s="10"/>
      <c r="J40" s="11"/>
      <c r="K40" s="11"/>
      <c r="L40" s="11"/>
      <c r="M40" s="11"/>
      <c r="N40" s="11"/>
      <c r="O40" s="11"/>
      <c r="P40" s="9"/>
      <c r="Q40" s="5"/>
      <c r="R40" s="5"/>
      <c r="S40" s="6"/>
    </row>
    <row r="41" spans="1:19" s="4" customFormat="1" x14ac:dyDescent="0.2">
      <c r="A41" s="7"/>
      <c r="B41" s="6"/>
      <c r="C41" s="6"/>
      <c r="D41" s="16"/>
      <c r="E41" s="8"/>
      <c r="F41" s="9"/>
      <c r="G41" s="9"/>
      <c r="H41" s="9"/>
      <c r="I41" s="10"/>
      <c r="J41" s="11"/>
      <c r="K41" s="11"/>
      <c r="L41" s="11"/>
      <c r="M41" s="11"/>
      <c r="N41" s="11"/>
      <c r="O41" s="11"/>
      <c r="P41" s="9"/>
      <c r="Q41" s="5"/>
      <c r="R41" s="5"/>
      <c r="S41" s="6"/>
    </row>
    <row r="42" spans="1:19" s="4" customFormat="1" x14ac:dyDescent="0.2">
      <c r="A42" s="7"/>
      <c r="B42" s="6"/>
      <c r="C42" s="6"/>
      <c r="D42" s="16"/>
      <c r="E42" s="8"/>
      <c r="F42" s="9"/>
      <c r="G42" s="9"/>
      <c r="H42" s="9"/>
      <c r="I42" s="10"/>
      <c r="J42" s="11"/>
      <c r="K42" s="11"/>
      <c r="L42" s="11"/>
      <c r="M42" s="11"/>
      <c r="N42" s="11"/>
      <c r="O42" s="11"/>
      <c r="P42" s="9"/>
      <c r="Q42" s="5"/>
      <c r="R42" s="5"/>
      <c r="S42" s="6"/>
    </row>
    <row r="43" spans="1:19" s="4" customFormat="1" x14ac:dyDescent="0.2">
      <c r="A43" s="7"/>
      <c r="B43" s="6"/>
      <c r="C43" s="6"/>
      <c r="D43" s="16"/>
      <c r="E43" s="8"/>
      <c r="F43" s="9"/>
      <c r="G43" s="9"/>
      <c r="H43" s="9"/>
      <c r="I43" s="10"/>
      <c r="J43" s="11"/>
      <c r="K43" s="11"/>
      <c r="L43" s="11"/>
      <c r="M43" s="11"/>
      <c r="N43" s="11"/>
      <c r="O43" s="11"/>
      <c r="P43" s="9"/>
      <c r="Q43" s="5"/>
      <c r="R43" s="5"/>
      <c r="S43" s="6"/>
    </row>
    <row r="44" spans="1:19" s="4" customFormat="1" x14ac:dyDescent="0.2">
      <c r="A44" s="7"/>
      <c r="B44" s="6"/>
      <c r="C44" s="6"/>
      <c r="D44" s="16"/>
      <c r="E44" s="8"/>
      <c r="F44" s="9"/>
      <c r="G44" s="9"/>
      <c r="H44" s="9"/>
      <c r="I44" s="10"/>
      <c r="J44" s="11"/>
      <c r="K44" s="11"/>
      <c r="L44" s="11"/>
      <c r="M44" s="11"/>
      <c r="N44" s="11"/>
      <c r="O44" s="11"/>
      <c r="P44" s="9"/>
      <c r="Q44" s="5"/>
      <c r="R44" s="5"/>
      <c r="S44" s="6"/>
    </row>
    <row r="45" spans="1:19" s="4" customFormat="1" x14ac:dyDescent="0.2">
      <c r="P45" s="48"/>
      <c r="Q45" s="5"/>
      <c r="R45" s="5"/>
      <c r="S45" s="6"/>
    </row>
    <row r="46" spans="1:19" s="4" customFormat="1" x14ac:dyDescent="0.2">
      <c r="P46" s="27"/>
      <c r="Q46" s="5"/>
      <c r="R46" s="5"/>
      <c r="S46" s="6"/>
    </row>
    <row r="47" spans="1:19" s="4" customFormat="1" x14ac:dyDescent="0.2">
      <c r="P47" s="27"/>
      <c r="Q47" s="5"/>
      <c r="R47" s="5"/>
      <c r="S47" s="6"/>
    </row>
    <row r="48" spans="1:19" s="4" customFormat="1" x14ac:dyDescent="0.2">
      <c r="P48" s="27"/>
      <c r="Q48" s="5"/>
      <c r="R48" s="5"/>
      <c r="S48" s="6"/>
    </row>
    <row r="49" spans="16:19" s="4" customFormat="1" x14ac:dyDescent="0.2">
      <c r="P49" s="27"/>
      <c r="Q49" s="5"/>
      <c r="R49" s="5"/>
      <c r="S49" s="6"/>
    </row>
    <row r="50" spans="16:19" s="4" customFormat="1" x14ac:dyDescent="0.2">
      <c r="P50" s="27"/>
      <c r="Q50" s="5"/>
      <c r="R50" s="5"/>
      <c r="S50" s="6"/>
    </row>
    <row r="51" spans="16:19" s="4" customFormat="1" x14ac:dyDescent="0.2">
      <c r="P51" s="27"/>
      <c r="Q51" s="5"/>
      <c r="R51" s="5"/>
      <c r="S51" s="6"/>
    </row>
    <row r="52" spans="16:19" s="4" customFormat="1" x14ac:dyDescent="0.2">
      <c r="P52" s="27"/>
      <c r="Q52" s="5"/>
      <c r="R52" s="5"/>
      <c r="S52" s="6"/>
    </row>
    <row r="53" spans="16:19" s="4" customFormat="1" x14ac:dyDescent="0.2">
      <c r="P53" s="27"/>
      <c r="Q53" s="5"/>
      <c r="R53" s="5"/>
      <c r="S53" s="6"/>
    </row>
    <row r="54" spans="16:19" s="4" customFormat="1" x14ac:dyDescent="0.2">
      <c r="P54" s="27"/>
      <c r="Q54" s="5"/>
      <c r="R54" s="5"/>
      <c r="S54" s="6"/>
    </row>
    <row r="55" spans="16:19" s="4" customFormat="1" x14ac:dyDescent="0.2">
      <c r="P55" s="27"/>
      <c r="Q55" s="5"/>
      <c r="R55" s="5"/>
      <c r="S55" s="6"/>
    </row>
    <row r="56" spans="16:19" s="4" customFormat="1" x14ac:dyDescent="0.2">
      <c r="P56" s="27"/>
      <c r="Q56" s="5"/>
      <c r="R56" s="5"/>
      <c r="S56" s="6"/>
    </row>
    <row r="57" spans="16:19" s="4" customFormat="1" x14ac:dyDescent="0.2">
      <c r="P57" s="27"/>
      <c r="Q57" s="5"/>
      <c r="R57" s="5"/>
      <c r="S57" s="6"/>
    </row>
    <row r="58" spans="16:19" s="4" customFormat="1" x14ac:dyDescent="0.2">
      <c r="P58" s="27"/>
      <c r="Q58" s="5"/>
      <c r="R58" s="5"/>
      <c r="S58" s="6"/>
    </row>
    <row r="59" spans="16:19" s="4" customFormat="1" x14ac:dyDescent="0.2">
      <c r="P59" s="27"/>
      <c r="Q59" s="5"/>
      <c r="R59" s="5"/>
      <c r="S59" s="6"/>
    </row>
    <row r="60" spans="16:19" s="4" customFormat="1" x14ac:dyDescent="0.2">
      <c r="P60" s="27"/>
      <c r="Q60" s="5"/>
      <c r="R60" s="5"/>
      <c r="S60" s="6"/>
    </row>
    <row r="61" spans="16:19" s="4" customFormat="1" x14ac:dyDescent="0.2">
      <c r="P61" s="27"/>
      <c r="Q61" s="5"/>
      <c r="R61" s="5"/>
      <c r="S61" s="6"/>
    </row>
    <row r="62" spans="16:19" s="4" customFormat="1" x14ac:dyDescent="0.2">
      <c r="P62" s="27"/>
      <c r="Q62" s="5"/>
      <c r="R62" s="5"/>
      <c r="S62" s="6"/>
    </row>
  </sheetData>
  <mergeCells count="16">
    <mergeCell ref="A25:P26"/>
    <mergeCell ref="A29:P30"/>
    <mergeCell ref="A5:P5"/>
    <mergeCell ref="A1:P1"/>
    <mergeCell ref="A2:P2"/>
    <mergeCell ref="A6:A7"/>
    <mergeCell ref="B6:B7"/>
    <mergeCell ref="D6:D7"/>
    <mergeCell ref="E6:E7"/>
    <mergeCell ref="F6:H6"/>
    <mergeCell ref="I6:I7"/>
    <mergeCell ref="A3:P3"/>
    <mergeCell ref="J6:L6"/>
    <mergeCell ref="M6:P6"/>
    <mergeCell ref="C6:C7"/>
    <mergeCell ref="A23:O23"/>
  </mergeCells>
  <pageMargins left="0.19685039370078741" right="0.19685039370078741" top="1.1811023622047245" bottom="0.39370078740157483" header="0.23622047244094491" footer="0.23622047244094491"/>
  <pageSetup paperSize="9" scale="3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АУКЦИОН</vt:lpstr>
      <vt:lpstr>АУКЦИОН!Заголовки_для_печати</vt:lpstr>
      <vt:lpstr>АУКЦИОН!Область_печати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Гаврилова Н.А</dc:creator>
  <cp:lastModifiedBy>Гордиевская Ольга Михайловна</cp:lastModifiedBy>
  <cp:lastPrinted>2024-01-18T06:53:44Z</cp:lastPrinted>
  <dcterms:created xsi:type="dcterms:W3CDTF">2022-03-03T07:31:44Z</dcterms:created>
  <dcterms:modified xsi:type="dcterms:W3CDTF">2026-05-21T14:18:57Z</dcterms:modified>
</cp:coreProperties>
</file>