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495" windowWidth="13335" windowHeight="11820"/>
  </bookViews>
  <sheets>
    <sheet name="Лист1" sheetId="1" r:id="rId1"/>
    <sheet name="Лист2" sheetId="2" r:id="rId2"/>
    <sheet name="Лист3" sheetId="3" r:id="rId3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/>
</workbook>
</file>

<file path=xl/calcChain.xml><?xml version="1.0" encoding="utf-8"?>
<calcChain xmlns="http://schemas.openxmlformats.org/spreadsheetml/2006/main">
  <c r="L10" i="1" l="1"/>
  <c r="L8" i="1"/>
  <c r="G8" i="1"/>
  <c r="F8" i="1"/>
  <c r="H8" i="1" s="1"/>
  <c r="L7" i="1"/>
  <c r="G7" i="1"/>
  <c r="F7" i="1"/>
  <c r="H7" i="1" s="1"/>
  <c r="G9" i="1" l="1"/>
  <c r="F9" i="1"/>
  <c r="H9" i="1" s="1"/>
  <c r="L9" i="1" l="1"/>
  <c r="D20" i="1" l="1"/>
  <c r="E20" i="1" s="1"/>
  <c r="H18" i="1" l="1"/>
</calcChain>
</file>

<file path=xl/sharedStrings.xml><?xml version="1.0" encoding="utf-8"?>
<sst xmlns="http://schemas.openxmlformats.org/spreadsheetml/2006/main" count="25" uniqueCount="24">
  <si>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</si>
  <si>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</si>
  <si>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</si>
  <si>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</si>
  <si>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</si>
  <si>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</si>
  <si>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</si>
  <si>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</si>
  <si>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</si>
  <si>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</si>
  <si>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</si>
  <si>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</si>
  <si>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 xml:space="preserve"> миним. цена за ед.изм., руб.</t>
  </si>
  <si>
    <t xml:space="preserve">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 при размещении электронного аукциона на право заключения государственного контракта </t>
  </si>
  <si>
    <t xml:space="preserve">
Провизор ФКУЗ МСЧ-24 ФСИН России                                                                                                                                                       _______________         Н.В. Якимова
</t>
  </si>
  <si>
    <t>Маркетинговые исследования на поставку медицинского расходного материала для нужд ФКУЗ МСЧ-24 ФСИН России</t>
  </si>
  <si>
    <t>уп</t>
  </si>
  <si>
    <t xml:space="preserve">Ответ на запрос ценовой инф-и 
КП №1
вход. 1094 от 12.08.2026                       </t>
  </si>
  <si>
    <t>Материал шовный  гликолон 32.50.11.190</t>
  </si>
  <si>
    <t>Скальпель №15 32.50.11.190</t>
  </si>
  <si>
    <t>Скальпель №12 32.50.11.190</t>
  </si>
  <si>
    <t xml:space="preserve">Ответ на запрос ценовой инф-и 
КП №1
вход. 1093 от 12.08.2026  </t>
  </si>
  <si>
    <t xml:space="preserve">Ответ на запрос ценовой инф-и 
КП №1
вход. 1092 от 12.08.2026                   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</si>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</sst>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10" fontId="9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18</xdr:row>
      <xdr:rowOff>104775</xdr:rowOff>
    </xdr:from>
    <xdr:to>
      <xdr:col>3</xdr:col>
      <xdr:colOff>619125</xdr:colOff>
      <xdr:row>21</xdr:row>
      <xdr:rowOff>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47625" y="6467475"/>
          <a:ext cx="40767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200025</xdr:colOff>
      <xdr:row>10</xdr:row>
      <xdr:rowOff>1058</xdr:rowOff>
    </xdr:from>
    <xdr:to>
      <xdr:col>4</xdr:col>
      <xdr:colOff>123825</xdr:colOff>
      <xdr:row>14</xdr:row>
      <xdr:rowOff>116417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4573058"/>
          <a:ext cx="4781550" cy="919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14</xdr:row>
      <xdr:rowOff>115542</xdr:rowOff>
    </xdr:from>
    <xdr:to>
      <xdr:col>3</xdr:col>
      <xdr:colOff>866775</xdr:colOff>
      <xdr:row>15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3</xdr:col>
      <xdr:colOff>1308101</xdr:colOff>
      <xdr:row>13</xdr:row>
      <xdr:rowOff>632883</xdr:rowOff>
    </xdr:from>
    <xdr:to>
      <xdr:col>4</xdr:col>
      <xdr:colOff>967318</xdr:colOff>
      <xdr:row>15</xdr:row>
      <xdr:rowOff>167216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3518" y="5596466"/>
          <a:ext cx="971550" cy="402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16</xdr:row>
      <xdr:rowOff>125068</xdr:rowOff>
    </xdr:from>
    <xdr:to>
      <xdr:col>3</xdr:col>
      <xdr:colOff>857250</xdr:colOff>
      <xdr:row>17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16</xdr:row>
      <xdr:rowOff>0</xdr:rowOff>
    </xdr:from>
    <xdr:to>
      <xdr:col>5</xdr:col>
      <xdr:colOff>123825</xdr:colOff>
      <xdr:row>18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486833</xdr:colOff>
      <xdr:row>12</xdr:row>
      <xdr:rowOff>52916</xdr:rowOff>
    </xdr:from>
    <xdr:to>
      <xdr:col>6</xdr:col>
      <xdr:colOff>649816</xdr:colOff>
      <xdr:row>13</xdr:row>
      <xdr:rowOff>176742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4583" y="6085416"/>
          <a:ext cx="2374900" cy="324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5"/>
  <sheetViews>
    <sheetView tabSelected="1" zoomScale="90" zoomScaleNormal="90" workbookViewId="0">
      <selection activeCell="N14" sqref="N14"/>
    </sheetView>
  </sheetViews>
  <sheetFormatPr defaultRowHeight="15" x14ac:dyDescent="0.25"/>
  <cols>
    <col min="1" max="1" width="4.140625" style="1" customWidth="1"/>
    <col min="2" max="2" width="29.28515625" style="1" customWidth="1"/>
    <col min="3" max="3" width="19.7109375" style="1" customWidth="1"/>
    <col min="4" max="4" width="19.7109375" style="16" customWidth="1"/>
    <col min="5" max="5" width="19.7109375" style="1" customWidth="1"/>
    <col min="6" max="6" width="13.42578125" style="31" customWidth="1"/>
    <col min="7" max="7" width="15.7109375" style="1" customWidth="1"/>
    <col min="8" max="8" width="14.7109375" style="1" customWidth="1"/>
    <col min="9" max="9" width="6.85546875" style="1" customWidth="1"/>
    <col min="10" max="10" width="10.28515625" style="1" customWidth="1"/>
    <col min="11" max="11" width="15.42578125" style="1" customWidth="1"/>
    <col min="12" max="12" width="15.85546875" style="1" customWidth="1"/>
    <col min="13" max="13" width="11.5703125" style="10" customWidth="1"/>
    <col min="14" max="14" width="12.7109375" style="39" customWidth="1"/>
    <col min="15" max="15" width="13" style="43" customWidth="1"/>
    <col min="16" max="16" width="13.28515625" style="1" customWidth="1"/>
    <col min="17" max="17" width="10.85546875" style="1" customWidth="1"/>
    <col min="18" max="16384" width="9.140625" style="1"/>
  </cols>
  <sheetData>
    <row r="1" spans="1:18" s="14" customFormat="1" ht="38.25" customHeight="1" x14ac:dyDescent="0.25">
      <c r="B1" s="61" t="s">
        <v>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10"/>
      <c r="N1" s="39"/>
      <c r="O1" s="43"/>
    </row>
    <row r="2" spans="1:18" s="14" customFormat="1" ht="18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10"/>
      <c r="N2" s="39"/>
      <c r="O2" s="43"/>
    </row>
    <row r="3" spans="1:18" ht="29.25" customHeight="1" x14ac:dyDescent="0.25">
      <c r="D3" s="57" t="s">
        <v>8</v>
      </c>
      <c r="E3" s="58"/>
      <c r="F3" s="58"/>
      <c r="G3" s="58"/>
      <c r="H3" s="58"/>
      <c r="I3" s="58"/>
      <c r="J3" s="56"/>
      <c r="K3" s="56"/>
      <c r="L3" s="56"/>
    </row>
    <row r="4" spans="1:18" ht="99.75" customHeight="1" x14ac:dyDescent="0.25">
      <c r="A4" s="59" t="s">
        <v>10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3"/>
      <c r="O4" s="3"/>
      <c r="P4" s="3"/>
      <c r="Q4" s="3"/>
    </row>
    <row r="5" spans="1:18" ht="15.75" thickBot="1" x14ac:dyDescent="0.3">
      <c r="F5" s="27"/>
      <c r="G5" s="8"/>
      <c r="H5" s="8"/>
      <c r="I5" s="10"/>
    </row>
    <row r="6" spans="1:18" ht="90.75" customHeight="1" x14ac:dyDescent="0.25">
      <c r="A6" s="32" t="s">
        <v>4</v>
      </c>
      <c r="B6" s="15" t="s">
        <v>1</v>
      </c>
      <c r="C6" s="36" t="s">
        <v>17</v>
      </c>
      <c r="D6" s="37" t="s">
        <v>21</v>
      </c>
      <c r="E6" s="36" t="s">
        <v>22</v>
      </c>
      <c r="F6" s="28" t="s">
        <v>0</v>
      </c>
      <c r="G6" s="15" t="s">
        <v>2</v>
      </c>
      <c r="H6" s="15" t="s">
        <v>5</v>
      </c>
      <c r="I6" s="15" t="s">
        <v>6</v>
      </c>
      <c r="J6" s="15" t="s">
        <v>7</v>
      </c>
      <c r="K6" s="15" t="s">
        <v>12</v>
      </c>
      <c r="L6" s="33" t="s">
        <v>11</v>
      </c>
      <c r="M6" s="40"/>
      <c r="N6" s="40"/>
      <c r="O6" s="44"/>
    </row>
    <row r="7" spans="1:18" s="54" customFormat="1" ht="30" x14ac:dyDescent="0.25">
      <c r="A7" s="35">
        <v>1</v>
      </c>
      <c r="B7" s="45" t="s">
        <v>18</v>
      </c>
      <c r="C7" s="42">
        <v>367.62</v>
      </c>
      <c r="D7" s="42">
        <v>357.31</v>
      </c>
      <c r="E7" s="42">
        <v>347</v>
      </c>
      <c r="F7" s="29">
        <f t="shared" ref="F7:F8" si="0">AVERAGE(C7:E7)</f>
        <v>357.31</v>
      </c>
      <c r="G7" s="19">
        <f t="shared" ref="G7:G8" si="1">STDEVA(C7:E7)</f>
        <v>10.310000000000002</v>
      </c>
      <c r="H7" s="20">
        <f t="shared" ref="H7:H8" si="2">IF(F7&gt;0,STDEVA(C7:E7)/(SUM(C7:E7)/COUNTIF(C7:E7,"&gt;0")),0)</f>
        <v>2.8854496095827159E-2</v>
      </c>
      <c r="I7" s="47" t="s">
        <v>23</v>
      </c>
      <c r="J7" s="48">
        <v>50</v>
      </c>
      <c r="K7" s="42">
        <v>347</v>
      </c>
      <c r="L7" s="49">
        <f t="shared" ref="L7:L8" si="3">J7*K7</f>
        <v>17350</v>
      </c>
      <c r="M7" s="40"/>
      <c r="N7" s="40"/>
      <c r="O7" s="44"/>
    </row>
    <row r="8" spans="1:18" s="54" customFormat="1" x14ac:dyDescent="0.25">
      <c r="A8" s="35">
        <v>2</v>
      </c>
      <c r="B8" s="45" t="s">
        <v>19</v>
      </c>
      <c r="C8" s="42">
        <v>582.69000000000005</v>
      </c>
      <c r="D8" s="42">
        <v>566.34</v>
      </c>
      <c r="E8" s="42">
        <v>550</v>
      </c>
      <c r="F8" s="29">
        <f t="shared" si="0"/>
        <v>566.34333333333336</v>
      </c>
      <c r="G8" s="19">
        <f t="shared" si="1"/>
        <v>16.345000254919981</v>
      </c>
      <c r="H8" s="20">
        <f t="shared" si="2"/>
        <v>2.8860585607528966E-2</v>
      </c>
      <c r="I8" s="47" t="s">
        <v>16</v>
      </c>
      <c r="J8" s="48">
        <v>2</v>
      </c>
      <c r="K8" s="42">
        <v>550</v>
      </c>
      <c r="L8" s="49">
        <f t="shared" si="3"/>
        <v>1100</v>
      </c>
      <c r="M8" s="40"/>
      <c r="N8" s="40"/>
      <c r="O8" s="44"/>
    </row>
    <row r="9" spans="1:18" s="46" customFormat="1" x14ac:dyDescent="0.25">
      <c r="A9" s="35">
        <v>3</v>
      </c>
      <c r="B9" s="45" t="s">
        <v>20</v>
      </c>
      <c r="C9" s="42">
        <v>582.69000000000005</v>
      </c>
      <c r="D9" s="42">
        <v>566.35</v>
      </c>
      <c r="E9" s="42">
        <v>550</v>
      </c>
      <c r="F9" s="29">
        <f t="shared" ref="F9" si="4">AVERAGE(C9:E9)</f>
        <v>566.34666666666669</v>
      </c>
      <c r="G9" s="19">
        <f t="shared" ref="G9" si="5">STDEVA(C9:E9)</f>
        <v>16.345000254919981</v>
      </c>
      <c r="H9" s="20">
        <f t="shared" ref="H9" si="6">IF(F9&gt;0,STDEVA(C9:E9)/(SUM(C9:E9)/COUNTIF(C9:E9,"&gt;0")),0)</f>
        <v>2.8860415743455093E-2</v>
      </c>
      <c r="I9" s="47" t="s">
        <v>16</v>
      </c>
      <c r="J9" s="48">
        <v>2</v>
      </c>
      <c r="K9" s="42">
        <v>550</v>
      </c>
      <c r="L9" s="49">
        <f t="shared" ref="L9" si="7">J9*K9</f>
        <v>1100</v>
      </c>
      <c r="M9" s="52"/>
      <c r="N9" s="53"/>
      <c r="O9" s="50"/>
      <c r="P9" s="51"/>
    </row>
    <row r="10" spans="1:18" ht="14.25" customHeight="1" thickBot="1" x14ac:dyDescent="0.3">
      <c r="A10" s="23"/>
      <c r="B10" s="21"/>
      <c r="C10" s="21"/>
      <c r="D10" s="22"/>
      <c r="E10" s="21"/>
      <c r="F10" s="30"/>
      <c r="G10" s="21"/>
      <c r="H10" s="24"/>
      <c r="I10" s="21"/>
      <c r="J10" s="21"/>
      <c r="K10" s="38" t="s">
        <v>3</v>
      </c>
      <c r="L10" s="34">
        <f>SUM(L7:L9)</f>
        <v>19550</v>
      </c>
    </row>
    <row r="11" spans="1:18" ht="15.75" x14ac:dyDescent="0.25">
      <c r="H11" s="4"/>
      <c r="K11" s="2"/>
      <c r="L11" s="7"/>
    </row>
    <row r="12" spans="1:18" ht="15.75" x14ac:dyDescent="0.25">
      <c r="H12" s="4"/>
      <c r="K12" s="2"/>
      <c r="L12" s="7"/>
    </row>
    <row r="13" spans="1:18" ht="15.75" x14ac:dyDescent="0.25">
      <c r="H13" s="4"/>
      <c r="K13" s="2"/>
      <c r="L13" s="7"/>
      <c r="R13" s="51"/>
    </row>
    <row r="14" spans="1:18" ht="52.5" customHeight="1" x14ac:dyDescent="0.25">
      <c r="H14" s="4"/>
      <c r="J14" s="26"/>
      <c r="K14" s="2"/>
      <c r="L14" s="7"/>
    </row>
    <row r="15" spans="1:18" ht="15.75" x14ac:dyDescent="0.25">
      <c r="H15" s="4"/>
      <c r="J15" s="26"/>
      <c r="K15" s="2"/>
      <c r="L15" s="7"/>
    </row>
    <row r="16" spans="1:18" ht="15.75" x14ac:dyDescent="0.25">
      <c r="H16" s="4"/>
      <c r="J16" s="26"/>
      <c r="K16" s="2"/>
      <c r="L16" s="7"/>
    </row>
    <row r="17" spans="1:15" ht="15.75" x14ac:dyDescent="0.25">
      <c r="G17" s="11"/>
      <c r="H17" s="13"/>
      <c r="J17" s="26"/>
      <c r="K17" s="2"/>
      <c r="L17" s="7"/>
    </row>
    <row r="18" spans="1:15" ht="15.75" x14ac:dyDescent="0.25">
      <c r="G18" s="12">
        <v>0.05</v>
      </c>
      <c r="H18" s="13">
        <f>D20*0.05</f>
        <v>977.5</v>
      </c>
      <c r="J18" s="26"/>
      <c r="K18" s="2"/>
      <c r="L18" s="7"/>
    </row>
    <row r="19" spans="1:15" ht="15.75" x14ac:dyDescent="0.25">
      <c r="H19" s="4"/>
      <c r="J19" s="26"/>
      <c r="K19" s="2"/>
      <c r="L19" s="7"/>
    </row>
    <row r="20" spans="1:15" ht="15.75" customHeight="1" x14ac:dyDescent="0.25">
      <c r="D20" s="17">
        <f>(L10)</f>
        <v>19550</v>
      </c>
      <c r="E20" s="9" t="str">
        <f>TEXT(TRUNC(TEXT(D20,n0)),"# ##0")&amp;" ("&amp;SUBSTITUTE(SUBSTITUTE(PROPER(INDEX(n_4,MID(TEXT(D20,n0),1,1)+1)&amp;INDEX(n0x,MID(TEXT(D20,n0),2,1)+1,MID(TEXT(D20,n0),3,1)+1)&amp;IF(-MID(TEXT(D20,n0),1,3),"миллиард"&amp;VLOOKUP(MID(TEXT(D20,n0),3,1)*AND(MID(TEXT(D20,n0),2,1)-1),мил,2),"")&amp;INDEX(n_4,MID(TEXT(D20,n0),4,1)+1)&amp;INDEX(n0x,MID(TEXT(D20,n0),5,1)+1,MID(TEXT(D20,n0),6,1)+1)&amp;IF(-MID(TEXT(D20,n0),4,3),"миллион"&amp;VLOOKUP(MID(TEXT(D20,n0),6,1)*AND(MID(TEXT(D20,n0),5,1)-1),мил,2),"")&amp;INDEX(n_4,MID(TEXT(D20,n0),7,1)+1)&amp;INDEX(n1x,MID(TEXT(D20,n0),8,1)+1,MID(TEXT(D20,n0),9,1)+1)&amp;IF(-MID(TEXT(D20,n0),7,3),VLOOKUP(MID(TEXT(D20,n0),9,1)*AND(MID(TEXT(D20,n0),8,1)-1),тыс,2),"")&amp;INDEX(n_4,MID(TEXT(D20,n0),10,1)+1)&amp;INDEX(n0x,MID(TEXT(D20,n0),11,1)+1,MID(TEXT(D20,n0),12,1)+1)),"z"," ")&amp;IF(TRUNC(TEXT(D20,n0)),"","Ноль ")&amp;"рубл"&amp;VLOOKUP(MOD(MAX(MOD(MID(TEXT(D20,n0),11,2)-11,100),9),10),{0,"ь ";1,"я ";4,"ей "},2)," рубл",") рубл")&amp;RIGHT(TEXT(D20,n0),2)&amp;" коп."</f>
        <v>19 550 (Девятнадцать тысяч пятьсот пятьдесят) рублей ,0 коп.</v>
      </c>
      <c r="H20" s="4"/>
      <c r="K20" s="2"/>
      <c r="L20" s="7"/>
    </row>
    <row r="21" spans="1:15" s="41" customFormat="1" ht="37.5" customHeight="1" x14ac:dyDescent="0.25">
      <c r="A21" s="55" t="s">
        <v>13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10"/>
      <c r="N21" s="39"/>
      <c r="O21" s="43"/>
    </row>
    <row r="22" spans="1:15" ht="38.25" customHeight="1" x14ac:dyDescent="0.25">
      <c r="A22" s="55" t="s">
        <v>14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5" x14ac:dyDescent="0.25">
      <c r="B23" s="5"/>
      <c r="C23" s="5"/>
      <c r="D23" s="18"/>
      <c r="H23" s="4"/>
    </row>
    <row r="24" spans="1:15" x14ac:dyDescent="0.25">
      <c r="B24" s="5"/>
      <c r="C24" s="5"/>
      <c r="D24" s="18"/>
      <c r="H24" s="4"/>
    </row>
    <row r="25" spans="1:15" x14ac:dyDescent="0.25">
      <c r="B25" s="5"/>
      <c r="C25" s="5"/>
      <c r="D25" s="18"/>
      <c r="H25" s="4"/>
    </row>
    <row r="26" spans="1:15" x14ac:dyDescent="0.25">
      <c r="B26" s="5"/>
      <c r="C26" s="5"/>
      <c r="D26" s="18"/>
      <c r="H26" s="4"/>
    </row>
    <row r="27" spans="1:15" x14ac:dyDescent="0.25">
      <c r="B27" s="5"/>
      <c r="C27" s="6"/>
      <c r="D27" s="18"/>
      <c r="H27" s="4"/>
    </row>
    <row r="28" spans="1:15" x14ac:dyDescent="0.25">
      <c r="H28" s="4"/>
    </row>
    <row r="29" spans="1:15" x14ac:dyDescent="0.25">
      <c r="H29" s="4"/>
    </row>
    <row r="30" spans="1:15" x14ac:dyDescent="0.25">
      <c r="H30" s="4"/>
    </row>
    <row r="31" spans="1:15" x14ac:dyDescent="0.25">
      <c r="H31" s="4"/>
    </row>
    <row r="32" spans="1:15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</sheetData>
  <mergeCells count="7">
    <mergeCell ref="A22:L22"/>
    <mergeCell ref="J3:L3"/>
    <mergeCell ref="D3:I3"/>
    <mergeCell ref="A4:L4"/>
    <mergeCell ref="B1:L1"/>
    <mergeCell ref="A2:L2"/>
    <mergeCell ref="A21:L21"/>
  </mergeCells>
  <phoneticPr fontId="0" type="noConversion"/>
  <pageMargins left="0.25" right="0.25" top="0.75" bottom="0.75" header="0.3" footer="0.3"/>
  <pageSetup paperSize="9" scale="68" fitToHeight="0" orientation="landscape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A2" sqref="A2:N18"/>
    </sheetView>
  </sheetViews>
  <sheetFormatPr defaultRowHeight="15" x14ac:dyDescent="0.25"/>
  <cols>
    <col min="2" max="2" width="45" style="25" customWidth="1"/>
  </cols>
  <sheetData/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Якимова Наталья Владимировна</cp:lastModifiedBy>
  <cp:lastPrinted>2026-05-15T11:35:18Z</cp:lastPrinted>
  <dcterms:created xsi:type="dcterms:W3CDTF">2014-01-17T08:53:04Z</dcterms:created>
  <dcterms:modified xsi:type="dcterms:W3CDTF">2026-08-12T05:33:34Z</dcterms:modified>
</cp:coreProperties>
</file>