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maiorova\Desktop\Майорова\Контракты\26205. Нир Расходные матер 44ФЗ Аукцион и ЕАТ\ЕАТ\"/>
    </mc:Choice>
  </mc:AlternateContent>
  <bookViews>
    <workbookView xWindow="0" yWindow="0" windowWidth="25200" windowHeight="11280"/>
  </bookViews>
  <sheets>
    <sheet name="Расчет НМЦ" sheetId="1" r:id="rId1"/>
  </sheets>
  <definedNames>
    <definedName name="_xlnm.Print_Area" localSheetId="0">'Расчет НМЦ'!$A$1:$K$23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H15" i="1" l="1"/>
  <c r="K15" i="1" s="1"/>
  <c r="G16" i="1" l="1"/>
  <c r="F16" i="1"/>
  <c r="I16" i="1" l="1"/>
  <c r="H16" i="1"/>
  <c r="J16" i="1" s="1"/>
  <c r="K16" i="1"/>
  <c r="J15" i="1"/>
  <c r="I15" i="1" l="1"/>
  <c r="B14" i="1" l="1"/>
  <c r="C14" i="1" s="1"/>
  <c r="D14" i="1" s="1"/>
  <c r="E14" i="1" l="1"/>
  <c r="F14" i="1" s="1"/>
  <c r="G14" i="1" s="1"/>
  <c r="H14" i="1" s="1"/>
  <c r="I14" i="1" s="1"/>
  <c r="J14" i="1" s="1"/>
  <c r="K14" i="1" s="1"/>
</calcChain>
</file>

<file path=xl/sharedStrings.xml><?xml version="1.0" encoding="utf-8"?>
<sst xmlns="http://schemas.openxmlformats.org/spreadsheetml/2006/main" count="29" uniqueCount="29">
  <si>
    <t xml:space="preserve">Обоснование начальной (максимальной) цены контракта </t>
  </si>
  <si>
    <t>Метод, используемый для определения и обоснования НМЦК:</t>
  </si>
  <si>
    <t>Дата подготовки обоснования НМЦК:</t>
  </si>
  <si>
    <t>№ п/п</t>
  </si>
  <si>
    <t>Наименование предмета закупки</t>
  </si>
  <si>
    <t>Ед. изм.</t>
  </si>
  <si>
    <t>Количество (объем) закупаемой продукции</t>
  </si>
  <si>
    <t>Коммерческие предложения  
(руб. за единицу продукции)</t>
  </si>
  <si>
    <t>Однородность совокупности значений выявленных цен, используемых в расчете НМЦК</t>
  </si>
  <si>
    <t>НМЦК, руб.</t>
  </si>
  <si>
    <t>Среднее квадратичное отклонение</t>
  </si>
  <si>
    <r>
      <t xml:space="preserve">Коэффициент вариации цен (%)           </t>
    </r>
    <r>
      <rPr>
        <i/>
        <sz val="12"/>
        <color indexed="8"/>
        <rFont val="Times New Roman"/>
        <family val="1"/>
        <charset val="204"/>
      </rPr>
      <t xml:space="preserve">         </t>
    </r>
    <r>
      <rPr>
        <i/>
        <sz val="12"/>
        <color rgb="FFFF0000"/>
        <rFont val="Times New Roman"/>
        <family val="1"/>
        <charset val="204"/>
      </rPr>
      <t>(не должен превышать 33%)</t>
    </r>
  </si>
  <si>
    <t>ИТОГО:</t>
  </si>
  <si>
    <t xml:space="preserve">Составил: </t>
  </si>
  <si>
    <t>Главный специалист 
ФГБУ "ВГНКИ"</t>
  </si>
  <si>
    <t>Предмет контракта:</t>
  </si>
  <si>
    <t>Порядок формирования НМЦК:</t>
  </si>
  <si>
    <t xml:space="preserve">Средняя арифметическая цена 
(руб. за единицу продукции)     </t>
  </si>
  <si>
    <t xml:space="preserve">При определнии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контракта" </t>
  </si>
  <si>
    <t xml:space="preserve">
Метод сопоставимых рыночных цен (анализ рынка) </t>
  </si>
  <si>
    <t>Кравченко К.С.</t>
  </si>
  <si>
    <t xml:space="preserve">расходные материалы </t>
  </si>
  <si>
    <t>Виала с крышками</t>
  </si>
  <si>
    <t>шт</t>
  </si>
  <si>
    <t xml:space="preserve">КП №1 вх.804 /КС-вх от 12.05.2026 на запрос №804/КС от 12.05.2026г.   </t>
  </si>
  <si>
    <t xml:space="preserve">КП №2 вх.815 /КС-вх от 13.05.2026 на запрос №804/КС от 12.05.2026г.   </t>
  </si>
  <si>
    <t xml:space="preserve">КП №3 вх.816 /КС-вх от 13.05.2026 на запрос №804/КС от 12.05.2026г.   </t>
  </si>
  <si>
    <t xml:space="preserve">
13.05.2026 </t>
  </si>
  <si>
    <t>Начальная максимальная цена контракта (НМЦК) составляет: 52 887 (Пятьдесят две тысячи восемьсот восемьдесят семь)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</si>
</sst>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6" fillId="0" borderId="0" xfId="0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/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4" fontId="10" fillId="3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</xf>
    <xf numFmtId="3" fontId="1" fillId="0" borderId="0" xfId="0" applyNumberFormat="1" applyFont="1" applyAlignment="1">
      <alignment vertical="center"/>
    </xf>
    <xf numFmtId="0" fontId="12" fillId="0" borderId="0" xfId="0" applyFont="1"/>
    <xf numFmtId="4" fontId="12" fillId="0" borderId="0" xfId="0" applyNumberFormat="1" applyFont="1"/>
    <xf numFmtId="4" fontId="13" fillId="0" borderId="0" xfId="0" applyNumberFormat="1" applyFont="1"/>
    <xf numFmtId="4" fontId="12" fillId="0" borderId="0" xfId="0" applyNumberFormat="1" applyFont="1" applyFill="1"/>
    <xf numFmtId="0" fontId="12" fillId="0" borderId="0" xfId="0" applyFont="1" applyFill="1"/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0" fontId="11" fillId="0" borderId="1" xfId="0" applyFont="1" applyBorder="1"/>
    <xf numFmtId="0" fontId="0" fillId="0" borderId="0" xfId="0" applyAlignment="1">
      <alignment vertical="center" wrapText="1"/>
    </xf>
    <xf numFmtId="164" fontId="15" fillId="0" borderId="2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4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top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4" fontId="10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1" fillId="0" borderId="0" xfId="0" applyFont="1" applyAlignment="1"/>
    <xf numFmtId="0" fontId="14" fillId="0" borderId="0" xfId="0" applyFont="1" applyAlignment="1"/>
    <xf numFmtId="0" fontId="4" fillId="2" borderId="2" xfId="0" applyFont="1" applyFill="1" applyBorder="1" applyAlignment="1" applyProtection="1">
      <alignment horizontal="center" vertical="center" wrapText="1"/>
    </xf>
    <xf numFmtId="2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6"/>
  <sheetViews>
    <sheetView tabSelected="1" view="pageBreakPreview" topLeftCell="A10" zoomScaleNormal="70" zoomScaleSheetLayoutView="100" zoomScalePageLayoutView="70" workbookViewId="0">
      <selection activeCell="A17" sqref="A17:K17"/>
    </sheetView>
  </sheetViews>
  <sheetFormatPr defaultColWidth="9.140625" defaultRowHeight="12.75" x14ac:dyDescent="0.2"/>
  <cols>
    <col min="1" max="1" width="5.7109375" style="1" customWidth="1"/>
    <col min="2" max="2" width="37.85546875" style="1" customWidth="1"/>
    <col min="3" max="3" width="12.7109375" style="1" customWidth="1"/>
    <col min="4" max="4" width="15.7109375" style="1" customWidth="1"/>
    <col min="5" max="6" width="18.5703125" style="1" customWidth="1"/>
    <col min="7" max="7" width="18.28515625" style="1" customWidth="1"/>
    <col min="8" max="8" width="19.85546875" style="1" customWidth="1"/>
    <col min="9" max="10" width="19.42578125" style="1" customWidth="1"/>
    <col min="11" max="11" width="30.140625" style="1" customWidth="1"/>
    <col min="12" max="12" width="9.140625" style="1" hidden="1" customWidth="1"/>
    <col min="13" max="16383" width="0" style="1" hidden="1" customWidth="1"/>
    <col min="16384" max="16384" width="0.85546875" style="1" hidden="1" customWidth="1"/>
  </cols>
  <sheetData>
    <row r="1" spans="1:13" ht="26.25" customHeight="1" x14ac:dyDescent="0.3">
      <c r="I1" s="39"/>
      <c r="J1" s="40"/>
      <c r="K1" s="33"/>
    </row>
    <row r="2" spans="1:13" s="2" customFormat="1" ht="17.25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3" s="2" customFormat="1" ht="16.5" customHeight="1" x14ac:dyDescent="0.2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3" s="2" customFormat="1" ht="1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s="2" customFormat="1" ht="15.75" customHeight="1" x14ac:dyDescent="0.25">
      <c r="A5" s="37" t="s">
        <v>15</v>
      </c>
      <c r="B5" s="37"/>
      <c r="C5" s="37"/>
      <c r="D5" s="38" t="s">
        <v>21</v>
      </c>
      <c r="E5" s="44"/>
      <c r="F5" s="44"/>
      <c r="G5" s="44"/>
      <c r="H5" s="44"/>
      <c r="I5" s="44"/>
      <c r="J5" s="44"/>
      <c r="K5" s="44"/>
    </row>
    <row r="6" spans="1:13" s="2" customFormat="1" ht="15.75" customHeight="1" x14ac:dyDescent="0.25">
      <c r="A6" s="3"/>
      <c r="B6" s="3"/>
      <c r="C6" s="3"/>
      <c r="D6" s="4"/>
      <c r="E6" s="5"/>
      <c r="F6" s="5"/>
      <c r="G6" s="5"/>
      <c r="H6" s="5"/>
      <c r="I6" s="5"/>
      <c r="J6" s="5"/>
      <c r="K6" s="5"/>
    </row>
    <row r="7" spans="1:13" s="2" customFormat="1" ht="33.75" customHeight="1" x14ac:dyDescent="0.2">
      <c r="A7" s="37" t="s">
        <v>1</v>
      </c>
      <c r="B7" s="37"/>
      <c r="C7" s="37"/>
      <c r="D7" s="38" t="s">
        <v>19</v>
      </c>
      <c r="E7" s="38"/>
      <c r="F7" s="38"/>
      <c r="G7" s="38"/>
      <c r="H7" s="38"/>
      <c r="I7" s="38"/>
      <c r="J7" s="38"/>
      <c r="K7" s="38"/>
    </row>
    <row r="8" spans="1:13" s="2" customFormat="1" ht="18.75" customHeight="1" x14ac:dyDescent="0.2">
      <c r="A8" s="3"/>
      <c r="B8" s="3"/>
      <c r="C8" s="3"/>
      <c r="D8" s="6"/>
      <c r="E8" s="6"/>
      <c r="F8" s="6"/>
      <c r="G8" s="6"/>
      <c r="H8" s="6"/>
      <c r="I8" s="6"/>
      <c r="J8" s="6"/>
      <c r="K8" s="6"/>
    </row>
    <row r="9" spans="1:13" s="2" customFormat="1" ht="36.75" customHeight="1" x14ac:dyDescent="0.2">
      <c r="A9" s="37" t="s">
        <v>16</v>
      </c>
      <c r="B9" s="37"/>
      <c r="C9" s="37"/>
      <c r="D9" s="38" t="s">
        <v>18</v>
      </c>
      <c r="E9" s="38"/>
      <c r="F9" s="38"/>
      <c r="G9" s="38"/>
      <c r="H9" s="38"/>
      <c r="I9" s="38"/>
      <c r="J9" s="38"/>
      <c r="K9" s="38"/>
    </row>
    <row r="10" spans="1:13" s="2" customFormat="1" ht="15" customHeight="1" x14ac:dyDescent="0.2">
      <c r="A10" s="3"/>
      <c r="B10" s="3"/>
      <c r="C10" s="3"/>
      <c r="D10" s="4"/>
      <c r="E10" s="4"/>
      <c r="F10" s="4"/>
      <c r="G10" s="4"/>
      <c r="H10" s="4"/>
      <c r="I10" s="4"/>
      <c r="J10" s="4"/>
      <c r="K10" s="4"/>
    </row>
    <row r="11" spans="1:13" s="11" customFormat="1" ht="15.75" x14ac:dyDescent="0.2">
      <c r="A11" s="8"/>
      <c r="B11" s="8"/>
      <c r="C11" s="8"/>
      <c r="D11" s="9"/>
      <c r="E11" s="10"/>
      <c r="F11" s="10"/>
      <c r="G11" s="10"/>
      <c r="H11" s="10"/>
      <c r="I11" s="10"/>
      <c r="J11" s="10"/>
      <c r="K11" s="10"/>
    </row>
    <row r="12" spans="1:13" s="12" customFormat="1" ht="34.5" customHeight="1" x14ac:dyDescent="0.25">
      <c r="A12" s="50" t="s">
        <v>3</v>
      </c>
      <c r="B12" s="50" t="s">
        <v>4</v>
      </c>
      <c r="C12" s="50" t="s">
        <v>5</v>
      </c>
      <c r="D12" s="50" t="s">
        <v>6</v>
      </c>
      <c r="E12" s="50" t="s">
        <v>7</v>
      </c>
      <c r="F12" s="50"/>
      <c r="G12" s="50"/>
      <c r="H12" s="51" t="s">
        <v>8</v>
      </c>
      <c r="I12" s="51"/>
      <c r="J12" s="51"/>
      <c r="K12" s="50" t="s">
        <v>9</v>
      </c>
    </row>
    <row r="13" spans="1:13" s="12" customFormat="1" ht="98.25" customHeight="1" x14ac:dyDescent="0.25">
      <c r="A13" s="50"/>
      <c r="B13" s="50"/>
      <c r="C13" s="50"/>
      <c r="D13" s="50"/>
      <c r="E13" s="13" t="s">
        <v>24</v>
      </c>
      <c r="F13" s="35" t="s">
        <v>25</v>
      </c>
      <c r="G13" s="35" t="s">
        <v>26</v>
      </c>
      <c r="H13" s="13" t="s">
        <v>17</v>
      </c>
      <c r="I13" s="13" t="s">
        <v>10</v>
      </c>
      <c r="J13" s="13" t="s">
        <v>11</v>
      </c>
      <c r="K13" s="52"/>
    </row>
    <row r="14" spans="1:13" ht="21" customHeight="1" x14ac:dyDescent="0.2">
      <c r="A14" s="14">
        <v>1</v>
      </c>
      <c r="B14" s="14">
        <f>A14+1</f>
        <v>2</v>
      </c>
      <c r="C14" s="14">
        <f t="shared" ref="C14:J14" si="0">B14+1</f>
        <v>3</v>
      </c>
      <c r="D14" s="14">
        <f t="shared" si="0"/>
        <v>4</v>
      </c>
      <c r="E14" s="14">
        <f t="shared" si="0"/>
        <v>5</v>
      </c>
      <c r="F14" s="14">
        <f t="shared" si="0"/>
        <v>6</v>
      </c>
      <c r="G14" s="14">
        <f t="shared" si="0"/>
        <v>7</v>
      </c>
      <c r="H14" s="14">
        <f>G14+1</f>
        <v>8</v>
      </c>
      <c r="I14" s="14">
        <f t="shared" si="0"/>
        <v>9</v>
      </c>
      <c r="J14" s="14">
        <f t="shared" si="0"/>
        <v>10</v>
      </c>
      <c r="K14" s="14">
        <f>J14+1</f>
        <v>11</v>
      </c>
    </row>
    <row r="15" spans="1:13" s="18" customFormat="1" ht="15.75" x14ac:dyDescent="0.2">
      <c r="A15" s="14">
        <v>1</v>
      </c>
      <c r="B15" s="36" t="s">
        <v>22</v>
      </c>
      <c r="C15" s="19" t="s">
        <v>23</v>
      </c>
      <c r="D15" s="19">
        <v>5100</v>
      </c>
      <c r="E15" s="34">
        <v>10.37</v>
      </c>
      <c r="F15" s="34">
        <v>11.34</v>
      </c>
      <c r="G15" s="34">
        <v>11.59</v>
      </c>
      <c r="H15" s="15">
        <f>ROUND(AVERAGE(E15:G15),2)</f>
        <v>11.1</v>
      </c>
      <c r="I15" s="16">
        <f>SQRT(((SUM((POWER(E15-H15,2)),(POWER(F15-H15,2)),(POWER(G15-H15,2)))/(COLUMNS(E15:G15)-1))))</f>
        <v>0.64443773942872129</v>
      </c>
      <c r="J15" s="16">
        <f>ROUND(STDEV(E15,F15,G15)/H15*100,2)</f>
        <v>5.81</v>
      </c>
      <c r="K15" s="17">
        <f>ROUND(H15*D15,2)</f>
        <v>56610</v>
      </c>
    </row>
    <row r="16" spans="1:13" s="12" customFormat="1" ht="57" customHeight="1" x14ac:dyDescent="0.25">
      <c r="A16" s="14"/>
      <c r="B16" s="45" t="s">
        <v>12</v>
      </c>
      <c r="C16" s="45"/>
      <c r="D16" s="19"/>
      <c r="E16" s="20">
        <f>SUMPRODUCT(D15:D15,E15:E15)</f>
        <v>52886.999999999993</v>
      </c>
      <c r="F16" s="20">
        <f>SUMPRODUCT(D15:D15,F15:F15)</f>
        <v>57834</v>
      </c>
      <c r="G16" s="20">
        <f>SUMPRODUCT(D15:D15,G15:G15)</f>
        <v>59109</v>
      </c>
      <c r="H16" s="32">
        <f t="shared" ref="H16" si="1">ROUND(AVERAGE(E16:G16),2)</f>
        <v>56610</v>
      </c>
      <c r="I16" s="21">
        <f>SQRT(VAR(E16:G16))</f>
        <v>3286.6324710864806</v>
      </c>
      <c r="J16" s="21">
        <f t="shared" ref="J16" si="2">ROUND(STDEV(E16,F16,G16)/H16*100,2)</f>
        <v>5.81</v>
      </c>
      <c r="K16" s="17">
        <f>SUM(K15:K15)</f>
        <v>56610</v>
      </c>
      <c r="M16" s="22"/>
    </row>
    <row r="17" spans="1:11" ht="48" customHeight="1" x14ac:dyDescent="0.2">
      <c r="A17" s="53" t="s">
        <v>28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s="2" customFormat="1" ht="31.5" customHeight="1" x14ac:dyDescent="0.2">
      <c r="A18" s="3"/>
      <c r="B18" s="3" t="s">
        <v>2</v>
      </c>
      <c r="C18" s="31"/>
      <c r="D18" s="10" t="s">
        <v>27</v>
      </c>
      <c r="E18" s="4"/>
      <c r="F18" s="4"/>
      <c r="G18" s="4"/>
      <c r="H18" s="4"/>
      <c r="I18" s="4"/>
      <c r="J18" s="4"/>
      <c r="K18" s="4"/>
    </row>
    <row r="19" spans="1:11" s="2" customFormat="1" ht="15" customHeight="1" x14ac:dyDescent="0.2">
      <c r="A19" s="3"/>
      <c r="B19" s="3"/>
      <c r="C19" s="7"/>
      <c r="D19" s="4"/>
      <c r="E19" s="4"/>
      <c r="F19" s="4"/>
      <c r="G19" s="4"/>
      <c r="H19" s="4"/>
      <c r="I19" s="4"/>
      <c r="J19" s="4"/>
      <c r="K19" s="4"/>
    </row>
    <row r="20" spans="1:11" ht="39" customHeight="1" x14ac:dyDescent="0.25">
      <c r="B20" s="29" t="s">
        <v>13</v>
      </c>
      <c r="C20" s="46" t="s">
        <v>14</v>
      </c>
      <c r="D20" s="47"/>
      <c r="E20" s="30"/>
      <c r="F20" s="30"/>
      <c r="G20" s="48" t="s">
        <v>20</v>
      </c>
      <c r="H20" s="49"/>
    </row>
    <row r="21" spans="1:11" ht="12" customHeight="1" x14ac:dyDescent="0.2">
      <c r="B21" s="28"/>
      <c r="D21" s="24"/>
      <c r="E21" s="24"/>
      <c r="F21" s="23"/>
      <c r="G21" s="23"/>
      <c r="H21" s="23"/>
    </row>
    <row r="22" spans="1:11" ht="10.5" customHeight="1" x14ac:dyDescent="0.2">
      <c r="D22" s="23"/>
      <c r="E22" s="26"/>
      <c r="F22" s="26"/>
      <c r="G22" s="26"/>
      <c r="H22" s="26"/>
    </row>
    <row r="23" spans="1:11" ht="13.5" customHeight="1" x14ac:dyDescent="0.2">
      <c r="D23" s="23"/>
      <c r="E23" s="26"/>
      <c r="F23" s="26"/>
      <c r="G23" s="27"/>
      <c r="H23" s="27"/>
    </row>
    <row r="24" spans="1:11" x14ac:dyDescent="0.2">
      <c r="D24" s="23"/>
      <c r="E24" s="23"/>
      <c r="F24" s="23"/>
      <c r="G24" s="23"/>
      <c r="H24" s="23"/>
    </row>
    <row r="25" spans="1:11" x14ac:dyDescent="0.2">
      <c r="D25" s="23"/>
      <c r="E25" s="23"/>
      <c r="F25" s="23"/>
      <c r="G25" s="23"/>
      <c r="H25" s="23"/>
    </row>
    <row r="26" spans="1:11" ht="15.75" x14ac:dyDescent="0.25">
      <c r="K26" s="25"/>
    </row>
  </sheetData>
  <mergeCells count="20">
    <mergeCell ref="B16:C16"/>
    <mergeCell ref="C20:D20"/>
    <mergeCell ref="G20:H20"/>
    <mergeCell ref="A9:C9"/>
    <mergeCell ref="D9:K9"/>
    <mergeCell ref="A12:A13"/>
    <mergeCell ref="B12:B13"/>
    <mergeCell ref="C12:C13"/>
    <mergeCell ref="D12:D13"/>
    <mergeCell ref="E12:G12"/>
    <mergeCell ref="H12:J12"/>
    <mergeCell ref="K12:K13"/>
    <mergeCell ref="A17:K17"/>
    <mergeCell ref="A7:C7"/>
    <mergeCell ref="D7:K7"/>
    <mergeCell ref="I1:J1"/>
    <mergeCell ref="A2:K2"/>
    <mergeCell ref="A3:K4"/>
    <mergeCell ref="A5:C5"/>
    <mergeCell ref="D5:K5"/>
  </mergeCells>
  <conditionalFormatting sqref="J15:J16">
    <cfRule type="cellIs" dxfId="0" priority="5" operator="greaterThan">
      <formula>33</formula>
    </cfRule>
  </conditionalFormatting>
  <pageMargins left="1" right="1" top="1" bottom="1" header="0.5" footer="0.5"/>
  <pageSetup paperSize="9" scale="5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Климовская  Наталия Владимировна</dc:creator>
  <cp:lastModifiedBy>Майорова Анна Анатольевна</cp:lastModifiedBy>
  <cp:lastPrinted>2026-05-13T11:44:32Z</cp:lastPrinted>
  <dcterms:created xsi:type="dcterms:W3CDTF">2026-02-12T07:57:23Z</dcterms:created>
  <dcterms:modified xsi:type="dcterms:W3CDTF">2026-06-03T06:57:58Z</dcterms:modified>
</cp:coreProperties>
</file>