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335A5BE-EE08-42A1-B52F-9BC8BC64F4F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ЦДИ" sheetId="4" r:id="rId1"/>
    <sheet name="Лист1" sheetId="5" r:id="rId2"/>
  </sheets>
  <definedNames>
    <definedName name="_xlnm.Print_Area" localSheetId="0">ОЦДИ!$A$1:$K$19</definedName>
  </definedNames>
  <calcPr calcId="191029"/>
</workbook>
</file>

<file path=xl/calcChain.xml><?xml version="1.0" encoding="utf-8"?>
<calcChain xmlns="http://schemas.openxmlformats.org/spreadsheetml/2006/main">
  <c r="I8" i="5" l="1"/>
  <c r="I5" i="5"/>
  <c r="I6" i="5"/>
  <c r="I7" i="5"/>
  <c r="I4" i="5"/>
  <c r="I8" i="4" l="1"/>
  <c r="I7" i="4" l="1"/>
  <c r="I9" i="4"/>
  <c r="I6" i="4"/>
  <c r="H7" i="4"/>
  <c r="H8" i="4"/>
  <c r="K8" i="4" s="1"/>
  <c r="H9" i="4"/>
  <c r="H6" i="4"/>
  <c r="K7" i="4" l="1"/>
  <c r="J7" i="4"/>
  <c r="J8" i="4"/>
  <c r="K9" i="4"/>
  <c r="J9" i="4"/>
  <c r="H5" i="5"/>
  <c r="H6" i="5"/>
  <c r="H7" i="5"/>
  <c r="H4" i="5"/>
  <c r="H8" i="5" s="1"/>
  <c r="K6" i="4" l="1"/>
  <c r="K10" i="4" l="1"/>
  <c r="J6" i="4"/>
</calcChain>
</file>

<file path=xl/sharedStrings.xml><?xml version="1.0" encoding="utf-8"?>
<sst xmlns="http://schemas.openxmlformats.org/spreadsheetml/2006/main" count="29" uniqueCount="26">
  <si>
    <t>Ед.изм.</t>
  </si>
  <si>
    <t>Рыночная стоимость, руб</t>
  </si>
  <si>
    <t>№</t>
  </si>
  <si>
    <t>ИТОГО</t>
  </si>
  <si>
    <t>Объект закупки</t>
  </si>
  <si>
    <t>Кол-во (объем)</t>
  </si>
  <si>
    <t>Средн. арифм. величина цены единицы ТРУ, руб</t>
  </si>
  <si>
    <t>Коэфф вариации, %</t>
  </si>
  <si>
    <t>Источник информации №2,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</si>
  <si>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</si>
  <si>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</si>
  <si>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Сведения об источниках ценовой информации и цене за единицу ТРУ:</t>
  </si>
  <si>
    <t xml:space="preserve">Источник информации №1, руб </t>
  </si>
  <si>
    <t xml:space="preserve">Источник информации №3, руб </t>
  </si>
  <si>
    <t>Расчет стартовой цены методом сопоставимых рыночных цен (анализа рынка)
на поставку расходных материалов для изготовления шлифов</t>
  </si>
  <si>
    <t>Карбид кремния F500</t>
  </si>
  <si>
    <t>Карбид кремния F400</t>
  </si>
  <si>
    <t>Карбид кремния F120</t>
  </si>
  <si>
    <t>Карбид кремния F70</t>
  </si>
  <si>
    <t>килограмм</t>
  </si>
  <si>
    <t>Шлифпорошок</t>
  </si>
  <si>
    <r>
      <t xml:space="preserve">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267 400 (Двести шестьдесят семь тысяч четыреста) рублей 00 копеек</t>
    </r>
    <r>
      <rPr>
        <sz val="12"/>
        <color rgb="FF0D0D0D"/>
        <rFont val="Times New Roman"/>
        <family val="1"/>
        <charset val="204"/>
      </rPr>
      <t xml:space="preserve">,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контракту.
</t>
    </r>
  </si>
  <si>
    <t>Источник информации №1: Коммерческие предложения №02-26833 от 10.04.2026</t>
  </si>
  <si>
    <t>Источник информации №2: Счет на предварительную оплату №1217 от 24.04.2026</t>
  </si>
  <si>
    <t>Источник информации №3: Счет № ГДЛ004976 от 24.04.2026</t>
  </si>
  <si>
    <t>Дата подготовки расчета стартовой цены: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</si>
</sst>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-;\-* #,##0.00_-;_-* &quot;-&quot;??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0" fillId="0" borderId="0" xfId="0" applyFill="1"/>
    <xf numFmtId="164" fontId="12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2" fontId="8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center" vertical="center" wrapText="1"/>
    </xf>
    <xf numFmtId="43" fontId="0" fillId="0" borderId="0" xfId="0" applyNumberFormat="1" applyFill="1"/>
    <xf numFmtId="0" fontId="17" fillId="0" borderId="0" xfId="0" applyFont="1" applyBorder="1" applyAlignment="1">
      <alignment horizontal="right" wrapText="1"/>
    </xf>
    <xf numFmtId="164" fontId="12" fillId="0" borderId="0" xfId="1" applyNumberFormat="1" applyFont="1" applyFill="1" applyBorder="1" applyAlignment="1">
      <alignment horizontal="center" vertical="center" wrapText="1"/>
    </xf>
    <xf numFmtId="43" fontId="0" fillId="5" borderId="0" xfId="0" applyNumberFormat="1" applyFill="1"/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right" wrapText="1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14"/>
  <sheetViews>
    <sheetView showGridLines="0" tabSelected="1" zoomScale="85" zoomScaleNormal="85" workbookViewId="0">
      <selection activeCell="A19" sqref="A19:XFD19"/>
    </sheetView>
  </sheetViews>
  <sheetFormatPr defaultColWidth="8.7109375" defaultRowHeight="15"/>
  <cols>
    <col min="1" max="1" width="4.42578125" style="1" customWidth="1"/>
    <col min="2" max="2" width="39.85546875" style="2" customWidth="1"/>
    <col min="3" max="3" width="12.14062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"/>
    </row>
    <row r="2" spans="1:12" s="14" customFormat="1" ht="112.5" customHeight="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18"/>
    </row>
    <row r="3" spans="1:12" ht="40.9" customHeight="1">
      <c r="A3" s="50" t="s">
        <v>2</v>
      </c>
      <c r="B3" s="50" t="s">
        <v>4</v>
      </c>
      <c r="C3" s="50" t="s">
        <v>0</v>
      </c>
      <c r="D3" s="50" t="s">
        <v>5</v>
      </c>
      <c r="E3" s="55" t="s">
        <v>12</v>
      </c>
      <c r="F3" s="55" t="s">
        <v>8</v>
      </c>
      <c r="G3" s="55" t="s">
        <v>13</v>
      </c>
      <c r="H3" s="52" t="s">
        <v>6</v>
      </c>
      <c r="I3" s="47" t="s">
        <v>9</v>
      </c>
      <c r="J3" s="50" t="s">
        <v>7</v>
      </c>
      <c r="K3" s="51" t="s">
        <v>1</v>
      </c>
      <c r="L3" s="6"/>
    </row>
    <row r="4" spans="1:12" ht="15" customHeight="1">
      <c r="A4" s="50"/>
      <c r="B4" s="50"/>
      <c r="C4" s="50"/>
      <c r="D4" s="50"/>
      <c r="E4" s="56"/>
      <c r="F4" s="56"/>
      <c r="G4" s="56"/>
      <c r="H4" s="53"/>
      <c r="I4" s="48"/>
      <c r="J4" s="50"/>
      <c r="K4" s="51"/>
      <c r="L4" s="6"/>
    </row>
    <row r="5" spans="1:12" ht="31.9" customHeight="1" thickBot="1">
      <c r="A5" s="47"/>
      <c r="B5" s="47"/>
      <c r="C5" s="47"/>
      <c r="D5" s="47"/>
      <c r="E5" s="56"/>
      <c r="F5" s="56"/>
      <c r="G5" s="56"/>
      <c r="H5" s="54"/>
      <c r="I5" s="49"/>
      <c r="J5" s="50"/>
      <c r="K5" s="51"/>
      <c r="L5" s="6"/>
    </row>
    <row r="6" spans="1:12" s="30" customFormat="1" ht="31.9" customHeight="1" thickBot="1">
      <c r="A6" s="34">
        <v>1</v>
      </c>
      <c r="B6" s="35" t="s">
        <v>15</v>
      </c>
      <c r="C6" s="36" t="s">
        <v>19</v>
      </c>
      <c r="D6" s="37">
        <v>100</v>
      </c>
      <c r="E6" s="23">
        <v>963</v>
      </c>
      <c r="F6" s="23">
        <v>626.35</v>
      </c>
      <c r="G6" s="23">
        <v>642</v>
      </c>
      <c r="H6" s="16">
        <f>ROUND(AVERAGE(E6:G6),H97)</f>
        <v>744</v>
      </c>
      <c r="I6" s="38">
        <f>STDEV(E6:G6)</f>
        <v>190.00839674428448</v>
      </c>
      <c r="J6" s="39">
        <f>I6/H6*100</f>
        <v>25.538763003264041</v>
      </c>
      <c r="K6" s="40">
        <f>H6*D6</f>
        <v>74400</v>
      </c>
      <c r="L6" s="29"/>
    </row>
    <row r="7" spans="1:12" s="30" customFormat="1" ht="31.9" customHeight="1" thickBot="1">
      <c r="A7" s="34">
        <v>2</v>
      </c>
      <c r="B7" s="35" t="s">
        <v>16</v>
      </c>
      <c r="C7" s="36" t="s">
        <v>19</v>
      </c>
      <c r="D7" s="37">
        <v>200</v>
      </c>
      <c r="E7" s="23">
        <v>703.9</v>
      </c>
      <c r="F7" s="23">
        <v>549</v>
      </c>
      <c r="G7" s="23">
        <v>580</v>
      </c>
      <c r="H7" s="16">
        <f>ROUND(AVERAGE(E7:G7),H98)</f>
        <v>611</v>
      </c>
      <c r="I7" s="38">
        <f t="shared" ref="I7:I9" si="0">STDEV(E7:G7)</f>
        <v>81.961596698290663</v>
      </c>
      <c r="J7" s="39">
        <f t="shared" ref="J7:J9" si="1">I7/H7*100</f>
        <v>13.414336611831532</v>
      </c>
      <c r="K7" s="40">
        <f t="shared" ref="K7:K9" si="2">H7*D7</f>
        <v>122200</v>
      </c>
      <c r="L7" s="29"/>
    </row>
    <row r="8" spans="1:12" s="30" customFormat="1" ht="31.9" customHeight="1" thickBot="1">
      <c r="A8" s="34">
        <v>3</v>
      </c>
      <c r="B8" s="35" t="s">
        <v>17</v>
      </c>
      <c r="C8" s="36" t="s">
        <v>19</v>
      </c>
      <c r="D8" s="37">
        <v>100</v>
      </c>
      <c r="E8" s="23">
        <v>474</v>
      </c>
      <c r="F8" s="23">
        <v>312.81</v>
      </c>
      <c r="G8" s="23">
        <v>280</v>
      </c>
      <c r="H8" s="16">
        <f>ROUND(AVERAGE(E8:G8),H99)</f>
        <v>356</v>
      </c>
      <c r="I8" s="38">
        <f>STDEV(E8:G8)</f>
        <v>103.83858643747678</v>
      </c>
      <c r="J8" s="39">
        <f t="shared" si="1"/>
        <v>29.168142257718195</v>
      </c>
      <c r="K8" s="40">
        <f t="shared" si="2"/>
        <v>35600</v>
      </c>
      <c r="L8" s="29"/>
    </row>
    <row r="9" spans="1:12" s="30" customFormat="1" ht="31.9" customHeight="1" thickBot="1">
      <c r="A9" s="34">
        <v>4</v>
      </c>
      <c r="B9" s="35" t="s">
        <v>18</v>
      </c>
      <c r="C9" s="36" t="s">
        <v>19</v>
      </c>
      <c r="D9" s="37">
        <v>100</v>
      </c>
      <c r="E9" s="23">
        <v>474</v>
      </c>
      <c r="F9" s="23">
        <v>302.32</v>
      </c>
      <c r="G9" s="23">
        <v>280</v>
      </c>
      <c r="H9" s="16">
        <f>ROUND(AVERAGE(E9:G9),H100)</f>
        <v>352</v>
      </c>
      <c r="I9" s="38">
        <f t="shared" si="0"/>
        <v>106.15099685510901</v>
      </c>
      <c r="J9" s="39">
        <f t="shared" si="1"/>
        <v>30.15653319747415</v>
      </c>
      <c r="K9" s="40">
        <f t="shared" si="2"/>
        <v>35200</v>
      </c>
      <c r="L9" s="29"/>
    </row>
    <row r="10" spans="1:12" ht="15" customHeight="1">
      <c r="A10" s="61" t="s">
        <v>3</v>
      </c>
      <c r="B10" s="61"/>
      <c r="C10" s="61"/>
      <c r="D10" s="61"/>
      <c r="E10" s="61"/>
      <c r="F10" s="61"/>
      <c r="G10" s="61"/>
      <c r="H10" s="61"/>
      <c r="I10" s="61"/>
      <c r="J10" s="61"/>
      <c r="K10" s="17">
        <f>SUM(K6:K9)</f>
        <v>267400</v>
      </c>
      <c r="L10" s="6"/>
    </row>
    <row r="11" spans="1:12" ht="15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17"/>
      <c r="L11" s="6"/>
    </row>
    <row r="12" spans="1:12" s="30" customFormat="1" ht="49.5" customHeight="1">
      <c r="A12" s="60" t="s">
        <v>21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29"/>
    </row>
    <row r="13" spans="1:12" ht="25.5" customHeight="1">
      <c r="A13" s="57" t="s">
        <v>25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6"/>
    </row>
    <row r="14" spans="1:12" ht="18.75">
      <c r="A14" s="19" t="s">
        <v>11</v>
      </c>
      <c r="B14" s="13"/>
      <c r="C14" s="8"/>
      <c r="D14" s="8"/>
      <c r="E14" s="9"/>
      <c r="F14" s="9"/>
      <c r="G14" s="9"/>
      <c r="H14" s="9"/>
      <c r="I14" s="10"/>
      <c r="J14" s="10"/>
      <c r="K14" s="10"/>
      <c r="L14" s="6"/>
    </row>
    <row r="15" spans="1:12" s="30" customFormat="1" ht="15.75">
      <c r="A15" s="24" t="s">
        <v>22</v>
      </c>
      <c r="B15" s="24"/>
      <c r="C15" s="25"/>
      <c r="D15" s="25"/>
      <c r="E15" s="26"/>
      <c r="F15" s="26"/>
      <c r="G15" s="26"/>
      <c r="H15" s="26"/>
      <c r="I15" s="27"/>
      <c r="J15" s="28"/>
      <c r="K15" s="28"/>
      <c r="L15" s="29"/>
    </row>
    <row r="16" spans="1:12" s="30" customFormat="1" ht="15.75">
      <c r="A16" s="24" t="s">
        <v>23</v>
      </c>
      <c r="B16" s="24"/>
      <c r="C16" s="31"/>
      <c r="D16" s="31"/>
      <c r="E16" s="32"/>
      <c r="F16" s="32"/>
      <c r="G16" s="32"/>
      <c r="H16" s="32"/>
      <c r="I16" s="33"/>
      <c r="J16" s="33"/>
      <c r="K16" s="28"/>
      <c r="L16" s="29"/>
    </row>
    <row r="17" spans="1:12" s="30" customFormat="1" ht="15.75">
      <c r="A17" s="24" t="s">
        <v>24</v>
      </c>
      <c r="B17" s="24"/>
      <c r="C17" s="31"/>
      <c r="D17" s="31"/>
      <c r="E17" s="32"/>
      <c r="F17" s="25"/>
      <c r="G17" s="32"/>
      <c r="H17" s="32"/>
      <c r="I17" s="33"/>
      <c r="J17" s="33"/>
      <c r="K17" s="28"/>
      <c r="L17" s="29"/>
    </row>
    <row r="18" spans="1:12" s="30" customFormat="1" ht="15.75">
      <c r="A18" s="24"/>
      <c r="B18" s="24"/>
      <c r="C18" s="31"/>
      <c r="D18" s="31"/>
      <c r="E18" s="32"/>
      <c r="F18" s="25"/>
      <c r="G18" s="32"/>
      <c r="H18" s="32"/>
      <c r="I18" s="33"/>
      <c r="J18" s="33"/>
      <c r="K18" s="28"/>
      <c r="L18" s="29"/>
    </row>
    <row r="19" spans="1:12" ht="15.75">
      <c r="A19" s="7"/>
      <c r="B19" s="12"/>
      <c r="C19" s="8"/>
      <c r="D19" s="15"/>
      <c r="E19" s="15"/>
      <c r="F19" s="45"/>
      <c r="G19" s="45"/>
      <c r="H19" s="45"/>
      <c r="I19" s="46"/>
      <c r="J19" s="46"/>
      <c r="K19" s="11"/>
      <c r="L19" s="6"/>
    </row>
    <row r="20" spans="1:12">
      <c r="I20" s="4"/>
    </row>
    <row r="21" spans="1:12">
      <c r="I21" s="4"/>
    </row>
    <row r="22" spans="1:12">
      <c r="I22" s="4"/>
    </row>
    <row r="23" spans="1:12">
      <c r="I23" s="4"/>
    </row>
    <row r="24" spans="1:12">
      <c r="I24" s="4"/>
    </row>
    <row r="25" spans="1:12">
      <c r="I25" s="4"/>
    </row>
    <row r="26" spans="1:12">
      <c r="I26" s="4"/>
    </row>
    <row r="27" spans="1:12">
      <c r="I27" s="4"/>
    </row>
    <row r="28" spans="1:12">
      <c r="I28" s="4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  <row r="11713" spans="9:9">
      <c r="I11713" s="4"/>
    </row>
    <row r="11714" spans="9:9">
      <c r="I11714" s="4"/>
    </row>
  </sheetData>
  <mergeCells count="18">
    <mergeCell ref="A2:K2"/>
    <mergeCell ref="A1:K1"/>
    <mergeCell ref="A12:K12"/>
    <mergeCell ref="A10:J10"/>
    <mergeCell ref="C3:C5"/>
    <mergeCell ref="E3:E5"/>
    <mergeCell ref="A3:A5"/>
    <mergeCell ref="B3:B5"/>
    <mergeCell ref="D3:D5"/>
    <mergeCell ref="F19:H19"/>
    <mergeCell ref="I19:J19"/>
    <mergeCell ref="I3:I5"/>
    <mergeCell ref="J3:J5"/>
    <mergeCell ref="K3:K5"/>
    <mergeCell ref="H3:H5"/>
    <mergeCell ref="F3:F5"/>
    <mergeCell ref="G3:G5"/>
    <mergeCell ref="A13:K1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10"/>
  <sheetViews>
    <sheetView zoomScale="160" zoomScaleNormal="160" workbookViewId="0">
      <selection activeCell="E16" sqref="E16"/>
    </sheetView>
  </sheetViews>
  <sheetFormatPr defaultRowHeight="15"/>
  <cols>
    <col min="2" max="2" width="20.28515625" customWidth="1"/>
    <col min="4" max="6" width="12.5703125" customWidth="1"/>
    <col min="8" max="8" width="16" customWidth="1"/>
    <col min="9" max="9" width="14.5703125" customWidth="1"/>
  </cols>
  <sheetData>
    <row r="3" spans="2:17" ht="15.75" thickBot="1">
      <c r="D3" t="s">
        <v>20</v>
      </c>
      <c r="G3" s="22"/>
      <c r="H3" s="22"/>
      <c r="M3" s="22"/>
      <c r="N3" s="22"/>
      <c r="O3" s="22"/>
      <c r="P3" s="22"/>
      <c r="Q3" s="22"/>
    </row>
    <row r="4" spans="2:17" ht="16.5" thickBot="1">
      <c r="B4" s="20"/>
      <c r="C4" s="37">
        <v>100</v>
      </c>
      <c r="D4" s="23">
        <v>963</v>
      </c>
      <c r="E4" s="43">
        <v>626.35</v>
      </c>
      <c r="F4" s="43"/>
      <c r="G4" s="22"/>
      <c r="H4" s="41">
        <f>C4*D4</f>
        <v>96300</v>
      </c>
      <c r="I4" s="41">
        <f>C4*E4</f>
        <v>62635</v>
      </c>
      <c r="J4" s="22"/>
      <c r="M4" s="22"/>
      <c r="N4" s="22"/>
      <c r="O4" s="22"/>
      <c r="P4" s="22"/>
      <c r="Q4" s="22"/>
    </row>
    <row r="5" spans="2:17" ht="16.5" thickBot="1">
      <c r="B5" s="21"/>
      <c r="C5" s="37">
        <v>200</v>
      </c>
      <c r="D5" s="23">
        <v>703.9</v>
      </c>
      <c r="E5" s="43">
        <v>549</v>
      </c>
      <c r="F5" s="43"/>
      <c r="G5" s="22"/>
      <c r="H5" s="41">
        <f t="shared" ref="H5:H7" si="0">C5*D5</f>
        <v>140780</v>
      </c>
      <c r="I5" s="41">
        <f t="shared" ref="I5:I7" si="1">C5*E5</f>
        <v>109800</v>
      </c>
      <c r="J5" s="22"/>
      <c r="M5" s="22"/>
      <c r="N5" s="22"/>
      <c r="O5" s="22"/>
      <c r="P5" s="22"/>
      <c r="Q5" s="22"/>
    </row>
    <row r="6" spans="2:17" ht="16.5" thickBot="1">
      <c r="B6" s="20"/>
      <c r="C6" s="37">
        <v>100</v>
      </c>
      <c r="D6" s="23">
        <v>474</v>
      </c>
      <c r="E6" s="43">
        <v>312.81</v>
      </c>
      <c r="F6" s="43"/>
      <c r="G6" s="22"/>
      <c r="H6" s="41">
        <f t="shared" si="0"/>
        <v>47400</v>
      </c>
      <c r="I6" s="41">
        <f t="shared" si="1"/>
        <v>31281</v>
      </c>
      <c r="J6" s="22"/>
      <c r="M6" s="22"/>
      <c r="N6" s="22"/>
      <c r="O6" s="22"/>
      <c r="P6" s="22"/>
      <c r="Q6" s="22"/>
    </row>
    <row r="7" spans="2:17" ht="16.5" thickBot="1">
      <c r="B7" s="21"/>
      <c r="C7" s="37">
        <v>100</v>
      </c>
      <c r="D7" s="23">
        <v>474</v>
      </c>
      <c r="E7" s="43">
        <v>302.32</v>
      </c>
      <c r="F7" s="43"/>
      <c r="G7" s="22"/>
      <c r="H7" s="41">
        <f t="shared" si="0"/>
        <v>47400</v>
      </c>
      <c r="I7" s="41">
        <f t="shared" si="1"/>
        <v>30232</v>
      </c>
      <c r="J7" s="22"/>
      <c r="M7" s="22"/>
      <c r="N7" s="22"/>
      <c r="O7" s="22"/>
      <c r="P7" s="22"/>
      <c r="Q7" s="22"/>
    </row>
    <row r="8" spans="2:17" ht="15.75" thickBot="1">
      <c r="B8" s="20"/>
      <c r="G8" s="22"/>
      <c r="H8" s="44">
        <f>SUM(H4:H7)</f>
        <v>331880</v>
      </c>
      <c r="I8" s="44">
        <f>SUM(I4:I7)</f>
        <v>233948</v>
      </c>
      <c r="J8" s="22"/>
      <c r="M8" s="22"/>
      <c r="N8" s="22"/>
      <c r="O8" s="22"/>
      <c r="P8" s="22"/>
      <c r="Q8" s="22"/>
    </row>
    <row r="9" spans="2:17" ht="15.75" thickBot="1">
      <c r="B9" s="21"/>
      <c r="G9" s="22"/>
      <c r="H9" s="22"/>
      <c r="I9" s="22"/>
      <c r="J9" s="22"/>
      <c r="M9" s="22"/>
      <c r="N9" s="22"/>
      <c r="O9" s="22"/>
      <c r="P9" s="22"/>
      <c r="Q9" s="22"/>
    </row>
    <row r="10" spans="2:17" ht="15.75" thickBot="1">
      <c r="B10" s="20"/>
      <c r="G10" s="22"/>
      <c r="H10" s="22"/>
      <c r="I10" s="22"/>
      <c r="J10" s="22"/>
      <c r="M10" s="22"/>
      <c r="N10" s="22"/>
      <c r="O10" s="22"/>
      <c r="P10" s="22"/>
      <c r="Q1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2026-04-27T07:07:58Z</dcterms:modified>
</cp:coreProperties>
</file>