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КОНТРАКТЫ 2022 - 44-ФЗ\!!!КОНТРАКТЫ  44-ФЗ\2026 ГОД\Подушки для НИС\"/>
    </mc:Choice>
  </mc:AlternateContent>
  <xr:revisionPtr revIDLastSave="0" documentId="8_{C2107149-C5D1-4128-B1C9-042E7492C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+" sheetId="5" r:id="rId1"/>
  </sheets>
  <calcPr calcId="191029" refMode="R1C1"/>
</workbook>
</file>

<file path=xl/calcChain.xml><?xml version="1.0" encoding="utf-8"?>
<calcChain xmlns="http://schemas.openxmlformats.org/spreadsheetml/2006/main">
  <c r="L5" i="5" l="1"/>
  <c r="M5" i="5" s="1"/>
  <c r="N5" i="5" s="1"/>
  <c r="O5" i="5" s="1"/>
  <c r="I5" i="5"/>
  <c r="J5" i="5" s="1"/>
  <c r="K5" i="5" s="1"/>
  <c r="O6" i="5" l="1"/>
  <c r="I8" i="5" s="1"/>
</calcChain>
</file>

<file path=xl/sharedStrings.xml><?xml version="1.0" encoding="utf-8"?>
<sst xmlns="http://schemas.openxmlformats.org/spreadsheetml/2006/main" count="29" uniqueCount="29">
  <si>
    <t>№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</si>
  <si>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</si>
  <si>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</si>
  <si>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</si>
  <si>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</si>
  <si>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</si>
  <si>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</si>
  <si>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</si>
  <si>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</si>
  <si>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</si>
  <si>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</si>
  <si>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</si>
  <si>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ОБОСНОВАНИЕ НАЧАЛЬНОЙ (МАКСИМАЛЬНОЙ) ЦЕНЫ КОНТРАКТА</t>
  </si>
  <si>
    <t>В результате проведенного выше расчета НМЦК составила, руб.:</t>
  </si>
  <si>
    <t>ОКПД2</t>
  </si>
  <si>
    <t>Наименование предмета закупки</t>
  </si>
  <si>
    <t>** В соответствии с п.3.20.1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</si>
  <si>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</si>
  <si>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</si>
  <si>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</si>
  <si>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шт</t>
  </si>
  <si>
    <t>13.92.24.140 - Подушки</t>
  </si>
  <si>
    <t>Подушка 60х60 см</t>
  </si>
  <si>
    <t xml:space="preserve">ИЦИ 1
(вх. № 1228 от 26.05.2026)
</t>
  </si>
  <si>
    <t xml:space="preserve">ИЦИ 2
(вх. № 1226 от 26.05.2026)
</t>
  </si>
  <si>
    <t xml:space="preserve">ИЦИ 3
(вх. № 1228 от 26.05.2026)
</t>
  </si>
  <si>
    <t>(Тридцать пять тысяч сто один рубль 80 копеек).</t>
  </si>
  <si>
    <t xml:space="preserve">ИТОГО, стартовая цена = 31 500 руб. </t>
  </si>
  <si>
    <r>
      <t xml:space="preserve">
</t>
    </r>
    <r>
      <rPr>
        <u/>
        <sz val="10"/>
        <rFont val="Times New Roman"/>
        <family val="1"/>
        <charset val="204"/>
      </rPr>
      <t>Ведущий специалист по закупкам Контрактной службы ОУПОиЗД  ФИЦ ИнБЮМ</t>
    </r>
    <r>
      <rPr>
        <sz val="10"/>
        <rFont val="Times New Roman"/>
        <family val="1"/>
        <charset val="204"/>
      </rPr>
      <t xml:space="preserve">
(должность)
_________________ /Л.В. Ветрова/
(подпись/расшифровка подписи)
«26» мая  2026 г.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</si>
</sst>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4" fontId="7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" fontId="7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8" fillId="0" borderId="0" xfId="0" applyNumberFormat="1" applyFont="1" applyAlignment="1">
      <alignment horizontal="center"/>
    </xf>
    <xf numFmtId="4" fontId="11" fillId="2" borderId="0" xfId="0" applyNumberFormat="1" applyFont="1" applyFill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15" fillId="3" borderId="0" xfId="0" applyFont="1" applyFill="1" applyAlignment="1">
      <alignment vertical="top" wrapText="1"/>
    </xf>
    <xf numFmtId="0" fontId="16" fillId="3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85D876-986F-42FA-8D44-DB2B2BFB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2438400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BD552C30-01BE-41E9-9FFC-37533C75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724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A1006AE-861C-4724-8BE0-8BC36430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2438400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FDF44354-D8EB-4F71-8CF1-E6B8AC7CE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724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9DCCA41-986C-4BBF-BF4C-0B1ACFE4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2438400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348AFF0B-4CF6-427E-B1DE-05C52E92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24098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1600200</xdr:rowOff>
    </xdr:from>
    <xdr:to>
      <xdr:col>11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A5AF8A99-4312-4758-AF05-30AEC25D4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613DF506-07B7-4243-BFFC-5FFDE779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2724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24F8-A57F-4DB8-87DC-0EF3A097D4E6}">
  <sheetPr>
    <pageSetUpPr fitToPage="1"/>
  </sheetPr>
  <dimension ref="A1:AD15"/>
  <sheetViews>
    <sheetView tabSelected="1" topLeftCell="B4" zoomScaleNormal="100" workbookViewId="0">
      <selection activeCell="B3" sqref="B3:B4"/>
    </sheetView>
  </sheetViews>
  <sheetFormatPr defaultRowHeight="12.75" x14ac:dyDescent="0.2"/>
  <cols>
    <col min="1" max="1" width="3.140625" style="2" customWidth="1"/>
    <col min="2" max="2" width="33.5703125" style="2" customWidth="1"/>
    <col min="3" max="3" width="26.85546875" style="2" customWidth="1"/>
    <col min="4" max="4" width="8.42578125" style="24" customWidth="1"/>
    <col min="5" max="5" width="10" style="24" customWidth="1"/>
    <col min="6" max="6" width="13.85546875" style="2" customWidth="1"/>
    <col min="7" max="7" width="14.7109375" style="2" customWidth="1"/>
    <col min="8" max="8" width="14.5703125" style="2" customWidth="1"/>
    <col min="9" max="9" width="19.140625" style="2" customWidth="1"/>
    <col min="10" max="10" width="19.7109375" style="2" customWidth="1"/>
    <col min="11" max="11" width="15" style="2" customWidth="1"/>
    <col min="12" max="12" width="26" style="2" customWidth="1"/>
    <col min="13" max="13" width="16.42578125" style="2" customWidth="1"/>
    <col min="14" max="14" width="13.7109375" style="2" customWidth="1"/>
    <col min="15" max="15" width="17.7109375" style="2" customWidth="1"/>
    <col min="16" max="16384" width="9.140625" style="2"/>
  </cols>
  <sheetData>
    <row r="1" spans="1:30" ht="39" customHeight="1" x14ac:dyDescent="0.2">
      <c r="A1" s="41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  <c r="N1" s="42"/>
      <c r="O1" s="42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39" customHeight="1" x14ac:dyDescent="0.2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  <c r="N2" s="44"/>
      <c r="O2" s="4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39" customHeight="1" x14ac:dyDescent="0.2">
      <c r="A3" s="45" t="s">
        <v>0</v>
      </c>
      <c r="B3" s="45" t="s">
        <v>15</v>
      </c>
      <c r="C3" s="45" t="s">
        <v>14</v>
      </c>
      <c r="D3" s="45" t="s">
        <v>17</v>
      </c>
      <c r="E3" s="45" t="s">
        <v>1</v>
      </c>
      <c r="F3" s="45" t="s">
        <v>19</v>
      </c>
      <c r="G3" s="45"/>
      <c r="H3" s="45"/>
      <c r="I3" s="48" t="s">
        <v>9</v>
      </c>
      <c r="J3" s="48"/>
      <c r="K3" s="48"/>
      <c r="L3" s="49" t="s">
        <v>5</v>
      </c>
      <c r="M3" s="50"/>
      <c r="N3" s="50"/>
      <c r="O3" s="51"/>
    </row>
    <row r="4" spans="1:30" ht="159" customHeight="1" x14ac:dyDescent="0.2">
      <c r="A4" s="46"/>
      <c r="B4" s="46"/>
      <c r="C4" s="47"/>
      <c r="D4" s="46"/>
      <c r="E4" s="46"/>
      <c r="F4" s="25" t="s">
        <v>23</v>
      </c>
      <c r="G4" s="25" t="s">
        <v>24</v>
      </c>
      <c r="H4" s="25" t="s">
        <v>25</v>
      </c>
      <c r="I4" s="15" t="s">
        <v>4</v>
      </c>
      <c r="J4" s="15" t="s">
        <v>2</v>
      </c>
      <c r="K4" s="15" t="s">
        <v>3</v>
      </c>
      <c r="L4" s="16" t="s">
        <v>10</v>
      </c>
      <c r="M4" s="15" t="s">
        <v>6</v>
      </c>
      <c r="N4" s="15" t="s">
        <v>7</v>
      </c>
      <c r="O4" s="15" t="s">
        <v>8</v>
      </c>
    </row>
    <row r="5" spans="1:30" s="1" customFormat="1" x14ac:dyDescent="0.25">
      <c r="A5" s="26">
        <v>1</v>
      </c>
      <c r="B5" s="28" t="s">
        <v>22</v>
      </c>
      <c r="C5" s="27" t="s">
        <v>21</v>
      </c>
      <c r="D5" s="29" t="s">
        <v>20</v>
      </c>
      <c r="E5" s="31">
        <v>60</v>
      </c>
      <c r="F5" s="33">
        <v>525</v>
      </c>
      <c r="G5" s="32">
        <v>643</v>
      </c>
      <c r="H5" s="34">
        <v>587.1</v>
      </c>
      <c r="I5" s="30">
        <f t="shared" ref="I5" si="0">AVERAGE(F5:H5)</f>
        <v>585.0333333333333</v>
      </c>
      <c r="J5" s="17">
        <f t="shared" ref="J5" si="1">SQRT(((SUM((POWER(F5-I5,2)),(POWER(G5-I5,2)),(POWER(H5-I5,2)))/(COLUMNS(F5:H5)-1))))</f>
        <v>59.027140650156291</v>
      </c>
      <c r="K5" s="17">
        <f t="shared" ref="K5" si="2">J5/I5*100</f>
        <v>10.089534610590215</v>
      </c>
      <c r="L5" s="17">
        <f t="shared" ref="L5" si="3">((E5/3)*(SUM(F5:H5)))</f>
        <v>35102</v>
      </c>
      <c r="M5" s="17">
        <f t="shared" ref="M5" si="4">L5/E5</f>
        <v>585.0333333333333</v>
      </c>
      <c r="N5" s="17">
        <f t="shared" ref="N5" si="5">ROUND(M5,2)</f>
        <v>585.03</v>
      </c>
      <c r="O5" s="18">
        <f t="shared" ref="O5" si="6">N5*E5</f>
        <v>35101.799999999996</v>
      </c>
    </row>
    <row r="6" spans="1:30" ht="18.75" x14ac:dyDescent="0.3">
      <c r="A6" s="12"/>
      <c r="B6" s="12"/>
      <c r="C6" s="12"/>
      <c r="D6" s="21"/>
      <c r="E6" s="21"/>
      <c r="F6" s="11"/>
      <c r="G6" s="11"/>
      <c r="H6" s="11"/>
      <c r="I6" s="12"/>
      <c r="J6" s="12"/>
      <c r="K6" s="12"/>
      <c r="L6" s="12"/>
      <c r="M6" s="12"/>
      <c r="N6" s="12"/>
      <c r="O6" s="14">
        <f>SUM(O5:O5)</f>
        <v>35101.799999999996</v>
      </c>
    </row>
    <row r="8" spans="1:30" ht="17.25" x14ac:dyDescent="0.3">
      <c r="A8" s="35" t="s">
        <v>13</v>
      </c>
      <c r="B8" s="35"/>
      <c r="C8" s="35"/>
      <c r="D8" s="35"/>
      <c r="E8" s="35"/>
      <c r="F8" s="35"/>
      <c r="G8" s="35"/>
      <c r="H8" s="35"/>
      <c r="I8" s="13">
        <f>O6</f>
        <v>35101.799999999996</v>
      </c>
      <c r="J8" s="36" t="s">
        <v>26</v>
      </c>
      <c r="K8" s="37"/>
      <c r="L8" s="37"/>
      <c r="M8" s="37"/>
      <c r="N8" s="37"/>
      <c r="O8" s="37"/>
    </row>
    <row r="9" spans="1:30" x14ac:dyDescent="0.2">
      <c r="A9" s="8"/>
      <c r="B9" s="9"/>
      <c r="C9" s="9"/>
      <c r="D9" s="22"/>
      <c r="E9" s="22"/>
      <c r="F9" s="9"/>
      <c r="G9" s="9"/>
      <c r="H9" s="9"/>
      <c r="I9" s="10"/>
      <c r="J9" s="7"/>
      <c r="K9" s="3"/>
      <c r="L9" s="4"/>
      <c r="O9" s="6"/>
    </row>
    <row r="10" spans="1:30" ht="63.75" customHeight="1" x14ac:dyDescent="0.2">
      <c r="A10" s="38" t="s">
        <v>18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39"/>
      <c r="O10" s="39"/>
    </row>
    <row r="11" spans="1:30" x14ac:dyDescent="0.2">
      <c r="A11" s="19" t="s">
        <v>16</v>
      </c>
      <c r="B11" s="19"/>
      <c r="C11" s="19"/>
      <c r="D11" s="23"/>
      <c r="E11" s="23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30" ht="26.25" customHeight="1" x14ac:dyDescent="0.2">
      <c r="A12" s="19"/>
      <c r="B12" s="19"/>
      <c r="C12" s="52" t="s">
        <v>27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30" x14ac:dyDescent="0.2">
      <c r="A13" s="19"/>
      <c r="B13" s="19"/>
      <c r="C13" s="19"/>
      <c r="D13" s="23"/>
      <c r="E13" s="23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30" x14ac:dyDescent="0.2">
      <c r="A14" s="19"/>
      <c r="B14" s="19"/>
      <c r="C14" s="19"/>
      <c r="D14" s="23"/>
      <c r="E14" s="23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30" ht="147" customHeight="1" x14ac:dyDescent="0.2">
      <c r="A15" s="19"/>
      <c r="B15" s="40" t="s">
        <v>28</v>
      </c>
      <c r="C15" s="40"/>
      <c r="D15" s="40"/>
      <c r="E15" s="40"/>
      <c r="F15" s="40"/>
      <c r="G15" s="19"/>
      <c r="H15" s="19"/>
      <c r="I15" s="20"/>
      <c r="J15" s="19"/>
      <c r="K15" s="19"/>
      <c r="L15" s="19"/>
      <c r="M15" s="19"/>
      <c r="N15" s="19"/>
      <c r="O15" s="19"/>
    </row>
  </sheetData>
  <mergeCells count="15">
    <mergeCell ref="A8:H8"/>
    <mergeCell ref="J8:O8"/>
    <mergeCell ref="A10:O10"/>
    <mergeCell ref="B15:F15"/>
    <mergeCell ref="A1:O1"/>
    <mergeCell ref="A2:O2"/>
    <mergeCell ref="A3:A4"/>
    <mergeCell ref="B3:B4"/>
    <mergeCell ref="C3:C4"/>
    <mergeCell ref="D3:D4"/>
    <mergeCell ref="E3:E4"/>
    <mergeCell ref="F3:H3"/>
    <mergeCell ref="I3:K3"/>
    <mergeCell ref="L3:O3"/>
    <mergeCell ref="C12:P12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2025-04-24T12:46:19Z</cp:lastPrinted>
  <dcterms:created xsi:type="dcterms:W3CDTF">2014-01-15T18:15:09Z</dcterms:created>
  <dcterms:modified xsi:type="dcterms:W3CDTF">2026-05-26T11:58:09Z</dcterms:modified>
</cp:coreProperties>
</file>