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pbniif.spbniif\Files\Public\Закупки\ОГЗ\2026\ЕАТ_БЕРЕЗКА п.4\3. Март\Поставка кухонных принадлежностей (сито) Плес\"/>
    </mc:Choice>
  </mc:AlternateContent>
  <bookViews>
    <workbookView xWindow="28680" yWindow="-210" windowWidth="29040" windowHeight="15840"/>
  </bookViews>
  <sheets>
    <sheet name="Обоснование НМЦК" sheetId="3" r:id="rId1"/>
  </sheets>
  <calcPr calcId="162913" refMode="R1C1" fullPrecision="0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3" l="1"/>
  <c r="O10" i="3" s="1"/>
  <c r="M10" i="3"/>
  <c r="K10" i="3"/>
  <c r="J10" i="3"/>
  <c r="I10" i="3"/>
  <c r="O9" i="3"/>
  <c r="N9" i="3"/>
  <c r="M9" i="3"/>
  <c r="K9" i="3"/>
  <c r="J9" i="3"/>
  <c r="I9" i="3"/>
  <c r="O8" i="3"/>
  <c r="N8" i="3"/>
  <c r="M8" i="3"/>
  <c r="K8" i="3"/>
  <c r="L8" i="3" s="1"/>
  <c r="J8" i="3"/>
  <c r="I8" i="3"/>
  <c r="L10" i="3" l="1"/>
  <c r="L9" i="3"/>
  <c r="O11" i="3"/>
</calcChain>
</file>

<file path=xl/sharedStrings.xml><?xml version="1.0" encoding="utf-8"?>
<sst xmlns="http://schemas.openxmlformats.org/spreadsheetml/2006/main" count="36" uniqueCount="30">
  <si>
    <t>Среднее квадратичное отклонение</t>
  </si>
  <si>
    <t>№ п/п</t>
  </si>
  <si>
    <t>Наименование товара (работы, услуги)</t>
  </si>
  <si>
    <t xml:space="preserve">Ед. изм. </t>
  </si>
  <si>
    <t xml:space="preserve">n - кол-во значений, используемых в расчете </t>
  </si>
  <si>
    <t>Определение однородности совокупности значений выявленных цен</t>
  </si>
  <si>
    <t>КП №1</t>
  </si>
  <si>
    <t>КП №2</t>
  </si>
  <si>
    <t>КП №3</t>
  </si>
  <si>
    <t xml:space="preserve">V - коэф-нт вариации </t>
  </si>
  <si>
    <t>Номер источника ценовой информации (ИЦИ №i) и цена единицы товара, работы, услуги, представленная i-тым ИЦИ (Цi), руб.</t>
  </si>
  <si>
    <t>Характеристики объекта закупки</t>
  </si>
  <si>
    <t>В соответствии с приложением №1 - Описание объекта закупки к извещению</t>
  </si>
  <si>
    <t>Информация о валюте</t>
  </si>
  <si>
    <t>Информация о валюте, используемой для формирования цены контракта и расчетов с поставщиком (подрядчиком, исполнителем): рубль Российской Федерации.
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контракта: все расчеты производятся в рублях Российской Федерации.</t>
  </si>
  <si>
    <t>&lt;ц&gt; - средн. арифм. величина цены единицы товара, работы, услуги, руб.</t>
  </si>
  <si>
    <t>Средняя цена единицы товара, работы, услуги</t>
  </si>
  <si>
    <t xml:space="preserve">v - кол-во (объем) закупаемого товара (работы, услуги), ед.изм. </t>
  </si>
  <si>
    <t>НМЦК (рын), руб.</t>
  </si>
  <si>
    <t>Расчет НМЦК (рын) произведен по формуле:
V - количество (объем) закупаемого товара, работы, услуги;
n - количество значений, используемых в расчете;
i - номер источника ценовой информации;
Цi - цена единицы товара, работы, услуги</t>
  </si>
  <si>
    <t>На основании проведенного анализа рынка и расчетов НМЦК составляет, руб.:</t>
  </si>
  <si>
    <t>РАСЧЕТ НМЦК</t>
  </si>
  <si>
    <t>Цена единицы товара, работы, услуги, принятая для расчета НМЦК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</si>
  <si>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</si>
  <si>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</t>
  </si>
  <si>
    <t>шт</t>
  </si>
  <si>
    <t xml:space="preserve">Обоснование начальной (максимальной) цены контракта, 
начальной цены единицы товара (НЦЕ)  на поставку кухонных принадлежностей для нужд ФГБУ «СПб НИИФ» Минздрава России в 2026 году (Санаторий Плес) </t>
  </si>
  <si>
    <t>Код по КТРУ</t>
  </si>
  <si>
    <t>16.29.12.000-00000040</t>
  </si>
  <si>
    <t>Сито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</si>
</sst>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7" fillId="0" borderId="0" xfId="0" applyFont="1"/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74543</xdr:colOff>
      <xdr:row>3</xdr:row>
      <xdr:rowOff>115957</xdr:rowOff>
    </xdr:from>
    <xdr:to>
      <xdr:col>3</xdr:col>
      <xdr:colOff>180008</xdr:colOff>
      <xdr:row>3</xdr:row>
      <xdr:rowOff>735717</xdr:rowOff>
    </xdr:to>
    <xdr:pic>
      <xdr:nvPicPr>
        <xdr:cNvPr id="2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5391" y="2468218"/>
          <a:ext cx="1612900" cy="6197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tabSelected="1" zoomScale="115" zoomScaleNormal="115" workbookViewId="0">
      <selection activeCell="C3" sqref="C3:O3"/>
    </sheetView>
  </sheetViews>
  <sheetFormatPr defaultRowHeight="15" x14ac:dyDescent="0.25"/>
  <cols>
    <col min="2" max="2" width="14.85546875" customWidth="1"/>
    <col min="3" max="3" width="22.5703125" customWidth="1"/>
    <col min="4" max="4" width="10.5703125" customWidth="1"/>
    <col min="5" max="5" width="13.42578125" customWidth="1"/>
    <col min="6" max="6" width="17.42578125" customWidth="1"/>
    <col min="7" max="7" width="16.7109375" customWidth="1"/>
    <col min="8" max="8" width="17.85546875" customWidth="1"/>
    <col min="9" max="9" width="11.42578125" customWidth="1"/>
    <col min="13" max="13" width="10.42578125" customWidth="1"/>
    <col min="14" max="14" width="18.28515625" customWidth="1"/>
    <col min="15" max="15" width="15.5703125" customWidth="1"/>
  </cols>
  <sheetData>
    <row r="1" spans="1:15" ht="36" customHeight="1" x14ac:dyDescent="0.25">
      <c r="A1" s="19" t="s">
        <v>11</v>
      </c>
      <c r="B1" s="19"/>
      <c r="C1" s="20" t="s">
        <v>12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63.75" customHeight="1" x14ac:dyDescent="0.25">
      <c r="A2" s="19" t="s">
        <v>23</v>
      </c>
      <c r="B2" s="19"/>
      <c r="C2" s="21" t="s">
        <v>24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ht="55.5" customHeight="1" x14ac:dyDescent="0.25">
      <c r="A3" s="19" t="s">
        <v>13</v>
      </c>
      <c r="B3" s="19"/>
      <c r="C3" s="21" t="s">
        <v>14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ht="124.5" customHeight="1" x14ac:dyDescent="0.25">
      <c r="A4" s="19" t="s">
        <v>21</v>
      </c>
      <c r="B4" s="19"/>
      <c r="C4" s="22" t="s">
        <v>19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39.75" customHeight="1" x14ac:dyDescent="0.25">
      <c r="A5" s="23" t="s">
        <v>26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</row>
    <row r="6" spans="1:15" ht="48.75" customHeight="1" x14ac:dyDescent="0.25">
      <c r="A6" s="27" t="s">
        <v>1</v>
      </c>
      <c r="B6" s="14" t="s">
        <v>2</v>
      </c>
      <c r="C6" s="14" t="s">
        <v>27</v>
      </c>
      <c r="D6" s="14" t="s">
        <v>3</v>
      </c>
      <c r="E6" s="14" t="s">
        <v>17</v>
      </c>
      <c r="F6" s="14" t="s">
        <v>10</v>
      </c>
      <c r="G6" s="14"/>
      <c r="H6" s="14"/>
      <c r="I6" s="15" t="s">
        <v>4</v>
      </c>
      <c r="J6" s="24" t="s">
        <v>5</v>
      </c>
      <c r="K6" s="24"/>
      <c r="L6" s="24"/>
      <c r="M6" s="24" t="s">
        <v>16</v>
      </c>
      <c r="N6" s="25" t="s">
        <v>22</v>
      </c>
      <c r="O6" s="26" t="s">
        <v>18</v>
      </c>
    </row>
    <row r="7" spans="1:15" ht="127.5" x14ac:dyDescent="0.25">
      <c r="A7" s="27"/>
      <c r="B7" s="14"/>
      <c r="C7" s="14"/>
      <c r="D7" s="14"/>
      <c r="E7" s="14"/>
      <c r="F7" s="8" t="s">
        <v>6</v>
      </c>
      <c r="G7" s="8" t="s">
        <v>7</v>
      </c>
      <c r="H7" s="8" t="s">
        <v>8</v>
      </c>
      <c r="I7" s="14"/>
      <c r="J7" s="7" t="s">
        <v>15</v>
      </c>
      <c r="K7" s="8" t="s">
        <v>0</v>
      </c>
      <c r="L7" s="1" t="s">
        <v>9</v>
      </c>
      <c r="M7" s="24"/>
      <c r="N7" s="25"/>
      <c r="O7" s="26"/>
    </row>
    <row r="8" spans="1:15" ht="17.25" customHeight="1" x14ac:dyDescent="0.25">
      <c r="A8" s="13">
        <v>1</v>
      </c>
      <c r="B8" s="9" t="s">
        <v>29</v>
      </c>
      <c r="C8" s="9" t="s">
        <v>28</v>
      </c>
      <c r="D8" s="9" t="s">
        <v>25</v>
      </c>
      <c r="E8" s="12">
        <v>1</v>
      </c>
      <c r="F8" s="28">
        <v>2090.9</v>
      </c>
      <c r="G8" s="4">
        <v>2800</v>
      </c>
      <c r="H8" s="4">
        <v>3200</v>
      </c>
      <c r="I8" s="2">
        <f>COUNT(F8:H8)</f>
        <v>3</v>
      </c>
      <c r="J8" s="2">
        <f>IF(ISERR(AVERAGE(F8:H8)),"",AVERAGE(F8:H8))</f>
        <v>2696.97</v>
      </c>
      <c r="K8" s="2">
        <f>IF(ISERR(STDEV(F8:H8)),"",STDEV(F8:H8))</f>
        <v>561.67999999999995</v>
      </c>
      <c r="L8" s="3">
        <f>IF(ISERR(K8/J8),"",K8/J8)</f>
        <v>0.20799999999999999</v>
      </c>
      <c r="M8" s="4">
        <f>(F8+G8+H8)/3</f>
        <v>2696.97</v>
      </c>
      <c r="N8" s="4">
        <f>F8</f>
        <v>2090.9</v>
      </c>
      <c r="O8" s="11">
        <f>N8*E8</f>
        <v>2090.9</v>
      </c>
    </row>
    <row r="9" spans="1:15" x14ac:dyDescent="0.25">
      <c r="A9" s="10">
        <v>2</v>
      </c>
      <c r="B9" s="9" t="s">
        <v>29</v>
      </c>
      <c r="C9" s="9" t="s">
        <v>28</v>
      </c>
      <c r="D9" s="9" t="s">
        <v>25</v>
      </c>
      <c r="E9" s="12">
        <v>1</v>
      </c>
      <c r="F9" s="28">
        <v>2090.9</v>
      </c>
      <c r="G9" s="4">
        <v>2800</v>
      </c>
      <c r="H9" s="4">
        <v>3200</v>
      </c>
      <c r="I9" s="2">
        <f>COUNT(F9:H9)</f>
        <v>3</v>
      </c>
      <c r="J9" s="2">
        <f>IF(ISERR(AVERAGE(F9:H9)),"",AVERAGE(F9:H9))</f>
        <v>2696.97</v>
      </c>
      <c r="K9" s="2">
        <f>IF(ISERR(STDEV(F9:H9)),"",STDEV(F9:H9))</f>
        <v>561.67999999999995</v>
      </c>
      <c r="L9" s="3">
        <f>IF(ISERR(K9/J9),"",K9/J9)</f>
        <v>0.20799999999999999</v>
      </c>
      <c r="M9" s="4">
        <f>(F9+G9+H9)/3</f>
        <v>2696.97</v>
      </c>
      <c r="N9" s="4">
        <f>F9</f>
        <v>2090.9</v>
      </c>
      <c r="O9" s="11">
        <f>N9*E9</f>
        <v>2090.9</v>
      </c>
    </row>
    <row r="10" spans="1:15" x14ac:dyDescent="0.25">
      <c r="A10" s="10">
        <v>3</v>
      </c>
      <c r="B10" s="9" t="s">
        <v>29</v>
      </c>
      <c r="C10" s="9" t="s">
        <v>28</v>
      </c>
      <c r="D10" s="9" t="s">
        <v>25</v>
      </c>
      <c r="E10" s="9">
        <v>4</v>
      </c>
      <c r="F10" s="28">
        <v>1430</v>
      </c>
      <c r="G10" s="4">
        <v>1430</v>
      </c>
      <c r="H10" s="4">
        <v>1430</v>
      </c>
      <c r="I10" s="2">
        <f>COUNT(F10:H10)</f>
        <v>3</v>
      </c>
      <c r="J10" s="2">
        <f>IF(ISERR(AVERAGE(F10:H10)),"",AVERAGE(F10:H10))</f>
        <v>1430</v>
      </c>
      <c r="K10" s="2">
        <f>IF(ISERR(STDEV(F10:H10)),"",STDEV(F10:H10))</f>
        <v>0</v>
      </c>
      <c r="L10" s="3">
        <f>IF(ISERR(K10/J10),"",K10/J10)</f>
        <v>0</v>
      </c>
      <c r="M10" s="4">
        <f>(F10+G10+H10)/3</f>
        <v>1430</v>
      </c>
      <c r="N10" s="4">
        <f>F10</f>
        <v>1430</v>
      </c>
      <c r="O10" s="11">
        <f>N10*E10</f>
        <v>5720</v>
      </c>
    </row>
    <row r="11" spans="1:15" ht="23.25" customHeight="1" x14ac:dyDescent="0.25">
      <c r="A11" s="16" t="s">
        <v>20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8"/>
      <c r="O11" s="5">
        <f>SUM(O8:O10)</f>
        <v>9901.7999999999993</v>
      </c>
    </row>
    <row r="12" spans="1:15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</sheetData>
  <mergeCells count="21">
    <mergeCell ref="A11:N11"/>
    <mergeCell ref="A4:B4"/>
    <mergeCell ref="A1:B1"/>
    <mergeCell ref="A2:B2"/>
    <mergeCell ref="A3:B3"/>
    <mergeCell ref="C1:O1"/>
    <mergeCell ref="C2:O2"/>
    <mergeCell ref="C3:O3"/>
    <mergeCell ref="C4:O4"/>
    <mergeCell ref="A5:O5"/>
    <mergeCell ref="M6:M7"/>
    <mergeCell ref="N6:N7"/>
    <mergeCell ref="O6:O7"/>
    <mergeCell ref="A6:A7"/>
    <mergeCell ref="J6:L6"/>
    <mergeCell ref="C6:C7"/>
    <mergeCell ref="B6:B7"/>
    <mergeCell ref="D6:D7"/>
    <mergeCell ref="E6:E7"/>
    <mergeCell ref="F6:H6"/>
    <mergeCell ref="I6:I7"/>
  </mergeCells>
  <phoneticPr fontId="5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ПКОД</dc:creator>
  <cp:lastModifiedBy>Гурченко Анастасия Геннадьевна</cp:lastModifiedBy>
  <cp:lastPrinted>2026-03-17T06:26:47Z</cp:lastPrinted>
  <dcterms:created xsi:type="dcterms:W3CDTF">2018-02-08T09:44:50Z</dcterms:created>
  <dcterms:modified xsi:type="dcterms:W3CDTF">2026-03-21T11:53:59Z</dcterms:modified>
</cp:coreProperties>
</file>