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rkibsrv\Shares\Public\Экономисты\Public\2026\АХС\ЕИС\подгузники лето 2 раз\"/>
    </mc:Choice>
  </mc:AlternateContent>
  <xr:revisionPtr revIDLastSave="0" documentId="13_ncr:1_{33840471-03E5-40E9-8AB8-D6B88017DF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асчет цены" sheetId="2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2" l="1"/>
  <c r="I5" i="2" s="1"/>
  <c r="J5" i="2" s="1"/>
  <c r="K5" i="2"/>
  <c r="L5" i="2" s="1"/>
  <c r="M5" i="2" s="1"/>
  <c r="N5" i="2" s="1"/>
  <c r="K4" i="2"/>
  <c r="L4" i="2" s="1"/>
  <c r="M4" i="2" s="1"/>
  <c r="N4" i="2" s="1"/>
  <c r="H4" i="2"/>
  <c r="I4" i="2" s="1"/>
  <c r="J4" i="2" s="1"/>
  <c r="N6" i="2" l="1"/>
  <c r="H7" i="2" s="1"/>
</calcChain>
</file>

<file path=xl/sharedStrings.xml><?xml version="1.0" encoding="utf-8"?>
<sst xmlns="http://schemas.openxmlformats.org/spreadsheetml/2006/main" count="29" uniqueCount="27">
  <si>
    <t>№</t>
  </si>
  <si>
    <t>Ед. изм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</si>
  <si>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</si>
  <si>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</si>
  <si>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</si>
  <si>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Цена за единицу изм. (руб.)</t>
  </si>
  <si>
    <t>Цена за единицу изм. с округлением (вниз) до сотых долей после запятой (руб.)</t>
  </si>
  <si>
    <t>рублей</t>
  </si>
  <si>
    <t xml:space="preserve"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</t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</si>
  <si>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</si>
  <si>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Расчет Н(М)ЦК, ЦКЕП произвел:</t>
  </si>
  <si>
    <t>Коммерческие предложения (руб./ед.изм.)</t>
  </si>
  <si>
    <t>ИТОГО:</t>
  </si>
  <si>
    <t>Наименование Товара</t>
  </si>
  <si>
    <t>Н(М)ЦК, определяемая методом сопоставимых рыночных цен (анализа рынка)*</t>
  </si>
  <si>
    <t>Н(М)ЦК  с учетом округления цены за единицу (руб.)</t>
  </si>
  <si>
    <t>Однородность совокупности значений выявленных цен, используемых в расчете Н(М)ЦК</t>
  </si>
  <si>
    <t xml:space="preserve">     В результате проведенного расчета Н(М)ЦК, ЦКЕП контракта составила:</t>
  </si>
  <si>
    <t xml:space="preserve"> Кол-во</t>
  </si>
  <si>
    <t>Обоснование начальной (максимальной) цены контракта</t>
  </si>
  <si>
    <t>Подгузник детский</t>
  </si>
  <si>
    <t>шт.</t>
  </si>
  <si>
    <t>Работник контрактной службы</t>
  </si>
  <si>
    <t>Фот Екатерина Витальевна</t>
  </si>
  <si>
    <t>Поставщик №1 вх. №1070 от 02.07.2026 в ответ на исх. № 1185 от 02.07.2026</t>
  </si>
  <si>
    <t>Поставщик №2 вх. № 1071 от 02.07.2026 в ответ на исх. № 1187 от 02.07.2026</t>
  </si>
  <si>
    <t>Поставщик №2 вх. № 1072 от 02.07.2026 в ответ на исх. № 1186 от 02.07.2026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</si>
</sst>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7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000A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50">
    <xf numFmtId="0" fontId="0" fillId="0" borderId="0" xfId="0"/>
    <xf numFmtId="0" fontId="11" fillId="0" borderId="0" xfId="0" applyFont="1" applyAlignment="1">
      <alignment horizontal="center" vertical="top"/>
    </xf>
    <xf numFmtId="0" fontId="11" fillId="0" borderId="0" xfId="0" applyFont="1"/>
    <xf numFmtId="0" fontId="1" fillId="0" borderId="1" xfId="0" applyFont="1" applyBorder="1" applyAlignment="1">
      <alignment horizontal="center" vertical="top" wrapText="1"/>
    </xf>
    <xf numFmtId="2" fontId="12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5" fillId="0" borderId="0" xfId="0" applyFont="1" applyFill="1" applyAlignment="1" applyProtection="1">
      <alignment vertical="center"/>
      <protection locked="0"/>
    </xf>
    <xf numFmtId="0" fontId="13" fillId="0" borderId="0" xfId="0" applyFont="1"/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0" xfId="0" applyFont="1"/>
    <xf numFmtId="0" fontId="6" fillId="0" borderId="0" xfId="0" applyFont="1" applyAlignment="1" applyProtection="1">
      <alignment wrapText="1"/>
      <protection locked="0"/>
    </xf>
    <xf numFmtId="164" fontId="6" fillId="0" borderId="0" xfId="0" applyNumberFormat="1" applyFont="1" applyFill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12" fillId="0" borderId="0" xfId="0" applyFont="1" applyBorder="1" applyAlignment="1">
      <alignment vertical="center"/>
    </xf>
    <xf numFmtId="164" fontId="6" fillId="0" borderId="2" xfId="0" applyNumberFormat="1" applyFont="1" applyBorder="1" applyAlignment="1">
      <alignment horizontal="center" vertical="center" wrapText="1"/>
    </xf>
    <xf numFmtId="2" fontId="13" fillId="0" borderId="2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6" fillId="0" borderId="0" xfId="0" applyFont="1" applyAlignment="1" applyProtection="1">
      <alignment horizontal="center" vertical="top" wrapText="1"/>
      <protection locked="0"/>
    </xf>
    <xf numFmtId="0" fontId="11" fillId="0" borderId="0" xfId="0" applyFont="1" applyAlignment="1">
      <alignment horizontal="center"/>
    </xf>
    <xf numFmtId="4" fontId="7" fillId="0" borderId="2" xfId="1" applyNumberFormat="1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6" fillId="0" borderId="2" xfId="0" applyFont="1" applyBorder="1" applyAlignment="1">
      <alignment vertical="center" wrapText="1"/>
    </xf>
    <xf numFmtId="14" fontId="6" fillId="0" borderId="0" xfId="0" applyNumberFormat="1" applyFont="1" applyAlignment="1" applyProtection="1">
      <alignment horizontal="left" vertical="top" wrapText="1"/>
      <protection locked="0"/>
    </xf>
    <xf numFmtId="0" fontId="10" fillId="0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4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4" fillId="0" borderId="3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14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2" fillId="0" borderId="0" xfId="0" applyFont="1" applyBorder="1" applyAlignment="1">
      <alignment horizontal="right" vertical="center"/>
    </xf>
    <xf numFmtId="2" fontId="1" fillId="0" borderId="3" xfId="0" applyNumberFormat="1" applyFont="1" applyFill="1" applyBorder="1" applyAlignment="1">
      <alignment horizontal="center" vertical="top" wrapText="1"/>
    </xf>
    <xf numFmtId="2" fontId="1" fillId="0" borderId="7" xfId="0" applyNumberFormat="1" applyFont="1" applyFill="1" applyBorder="1" applyAlignment="1">
      <alignment horizontal="center" vertical="top" wrapText="1"/>
    </xf>
    <xf numFmtId="2" fontId="1" fillId="0" borderId="4" xfId="0" applyNumberFormat="1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2</xdr:row>
      <xdr:rowOff>952500</xdr:rowOff>
    </xdr:from>
    <xdr:to>
      <xdr:col>10</xdr:col>
      <xdr:colOff>0</xdr:colOff>
      <xdr:row>2</xdr:row>
      <xdr:rowOff>1304925</xdr:rowOff>
    </xdr:to>
    <xdr:pic>
      <xdr:nvPicPr>
        <xdr:cNvPr id="2930" name="Picture 1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2038350"/>
          <a:ext cx="9144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2</xdr:row>
      <xdr:rowOff>923925</xdr:rowOff>
    </xdr:from>
    <xdr:to>
      <xdr:col>8</xdr:col>
      <xdr:colOff>857250</xdr:colOff>
      <xdr:row>2</xdr:row>
      <xdr:rowOff>1362075</xdr:rowOff>
    </xdr:to>
    <xdr:pic>
      <xdr:nvPicPr>
        <xdr:cNvPr id="2931" name="Picture 2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6975" y="2009775"/>
          <a:ext cx="8382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2</xdr:row>
      <xdr:rowOff>1943100</xdr:rowOff>
    </xdr:from>
    <xdr:to>
      <xdr:col>10</xdr:col>
      <xdr:colOff>1038225</xdr:colOff>
      <xdr:row>3</xdr:row>
      <xdr:rowOff>0</xdr:rowOff>
    </xdr:to>
    <xdr:pic>
      <xdr:nvPicPr>
        <xdr:cNvPr id="2932" name="Picture 5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96725" y="3028950"/>
          <a:ext cx="10001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114300</xdr:colOff>
      <xdr:row>2</xdr:row>
      <xdr:rowOff>1752600</xdr:rowOff>
    </xdr:from>
    <xdr:to>
      <xdr:col>10</xdr:col>
      <xdr:colOff>266700</xdr:colOff>
      <xdr:row>2</xdr:row>
      <xdr:rowOff>1981200</xdr:rowOff>
    </xdr:to>
    <xdr:pic>
      <xdr:nvPicPr>
        <xdr:cNvPr id="2933" name="Picture 6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72925" y="2838450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0"/>
  <sheetViews>
    <sheetView showGridLines="0" tabSelected="1" zoomScaleNormal="100" workbookViewId="0">
      <selection activeCell="B12" sqref="B12"/>
    </sheetView>
  </sheetViews>
  <sheetFormatPr defaultRowHeight="12.75" x14ac:dyDescent="0.2"/>
  <cols>
    <col min="1" max="1" width="5.5703125" style="2" customWidth="1"/>
    <col min="2" max="2" width="71" style="2" customWidth="1"/>
    <col min="3" max="3" width="5.85546875" style="24" customWidth="1"/>
    <col min="4" max="4" width="6.85546875" style="2" customWidth="1"/>
    <col min="5" max="5" width="12" style="2" customWidth="1"/>
    <col min="6" max="6" width="12.85546875" style="2" customWidth="1"/>
    <col min="7" max="7" width="13" style="2" customWidth="1"/>
    <col min="8" max="8" width="15.42578125" style="2" customWidth="1"/>
    <col min="9" max="9" width="12.85546875" style="2" customWidth="1"/>
    <col min="10" max="10" width="14" style="2" customWidth="1"/>
    <col min="11" max="11" width="19" style="2" customWidth="1"/>
    <col min="12" max="12" width="13.42578125" style="2" bestFit="1" customWidth="1"/>
    <col min="13" max="13" width="9.28515625" style="2" bestFit="1" customWidth="1"/>
    <col min="14" max="14" width="12.7109375" style="2" customWidth="1"/>
    <col min="15" max="16384" width="9.140625" style="2"/>
  </cols>
  <sheetData>
    <row r="1" spans="1:14" ht="29.25" customHeight="1" x14ac:dyDescent="0.2">
      <c r="A1" s="34" t="s">
        <v>19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4" ht="56.25" customHeight="1" x14ac:dyDescent="0.2">
      <c r="A2" s="35" t="s">
        <v>0</v>
      </c>
      <c r="B2" s="36" t="s">
        <v>13</v>
      </c>
      <c r="C2" s="36" t="s">
        <v>18</v>
      </c>
      <c r="D2" s="36" t="s">
        <v>1</v>
      </c>
      <c r="E2" s="42" t="s">
        <v>11</v>
      </c>
      <c r="F2" s="43"/>
      <c r="G2" s="44"/>
      <c r="H2" s="46" t="s">
        <v>16</v>
      </c>
      <c r="I2" s="47"/>
      <c r="J2" s="48"/>
      <c r="K2" s="49" t="s">
        <v>14</v>
      </c>
      <c r="L2" s="49"/>
      <c r="M2" s="49"/>
      <c r="N2" s="49"/>
    </row>
    <row r="3" spans="1:14" ht="181.5" customHeight="1" x14ac:dyDescent="0.2">
      <c r="A3" s="36"/>
      <c r="B3" s="37"/>
      <c r="C3" s="37"/>
      <c r="D3" s="37"/>
      <c r="E3" s="30" t="s">
        <v>24</v>
      </c>
      <c r="F3" s="30" t="s">
        <v>25</v>
      </c>
      <c r="G3" s="30" t="s">
        <v>26</v>
      </c>
      <c r="H3" s="3" t="s">
        <v>4</v>
      </c>
      <c r="I3" s="3" t="s">
        <v>2</v>
      </c>
      <c r="J3" s="18" t="s">
        <v>3</v>
      </c>
      <c r="K3" s="19" t="s">
        <v>9</v>
      </c>
      <c r="L3" s="20" t="s">
        <v>5</v>
      </c>
      <c r="M3" s="20" t="s">
        <v>6</v>
      </c>
      <c r="N3" s="20" t="s">
        <v>15</v>
      </c>
    </row>
    <row r="4" spans="1:14" ht="15.75" x14ac:dyDescent="0.2">
      <c r="A4" s="26">
        <v>1</v>
      </c>
      <c r="B4" s="28" t="s">
        <v>20</v>
      </c>
      <c r="C4" s="27">
        <v>560</v>
      </c>
      <c r="D4" s="21" t="s">
        <v>21</v>
      </c>
      <c r="E4" s="25">
        <v>34</v>
      </c>
      <c r="F4" s="25">
        <v>41</v>
      </c>
      <c r="G4" s="25">
        <v>39</v>
      </c>
      <c r="H4" s="14">
        <f>AVERAGE(E4:G4)</f>
        <v>38</v>
      </c>
      <c r="I4" s="15">
        <f>SQRT(((SUM((POWER(G4-H4,2)),(POWER(F4-H4,2)),(POWER(E4-H4,2)))/(COLUMNS(E4:G4)-1))))</f>
        <v>3.6055512754639891</v>
      </c>
      <c r="J4" s="15">
        <f>I4/H4*100</f>
        <v>9.4882928301683922</v>
      </c>
      <c r="K4" s="16">
        <f>((C4/3)*(SUM(E4:G4)))</f>
        <v>21280</v>
      </c>
      <c r="L4" s="17">
        <f>K4/C4</f>
        <v>38</v>
      </c>
      <c r="M4" s="16">
        <f>ROUNDDOWN(L4,2)</f>
        <v>38</v>
      </c>
      <c r="N4" s="16">
        <f>M4*C4</f>
        <v>21280</v>
      </c>
    </row>
    <row r="5" spans="1:14" ht="15.75" x14ac:dyDescent="0.2">
      <c r="A5" s="26">
        <v>2</v>
      </c>
      <c r="B5" s="28" t="s">
        <v>20</v>
      </c>
      <c r="C5" s="27">
        <v>434</v>
      </c>
      <c r="D5" s="21" t="s">
        <v>21</v>
      </c>
      <c r="E5" s="25">
        <v>35</v>
      </c>
      <c r="F5" s="25">
        <v>39</v>
      </c>
      <c r="G5" s="25">
        <v>38</v>
      </c>
      <c r="H5" s="14">
        <f>AVERAGE(E5:G5)</f>
        <v>37.333333333333336</v>
      </c>
      <c r="I5" s="15">
        <f>SQRT(((SUM((POWER(G5-H5,2)),(POWER(F5-H5,2)),(POWER(E5-H5,2)))/(COLUMNS(E5:G5)-1))))</f>
        <v>2.0816659994661326</v>
      </c>
      <c r="J5" s="15">
        <f>I5/H5*100</f>
        <v>5.5758910699985691</v>
      </c>
      <c r="K5" s="16">
        <f>((C5/3)*(SUM(E5:G5)))</f>
        <v>16202.666666666666</v>
      </c>
      <c r="L5" s="17">
        <f>K5/C5</f>
        <v>37.333333333333329</v>
      </c>
      <c r="M5" s="16">
        <f>ROUNDDOWN(L5,2)</f>
        <v>37.33</v>
      </c>
      <c r="N5" s="16">
        <f>M5*C5</f>
        <v>16201.22</v>
      </c>
    </row>
    <row r="6" spans="1:14" ht="15.75" customHeight="1" x14ac:dyDescent="0.2">
      <c r="A6" s="39" t="s">
        <v>12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1"/>
      <c r="N6" s="16">
        <f>SUM(N4:N5)</f>
        <v>37481.22</v>
      </c>
    </row>
    <row r="7" spans="1:14" ht="15.75" x14ac:dyDescent="0.2">
      <c r="A7" s="45" t="s">
        <v>17</v>
      </c>
      <c r="B7" s="45"/>
      <c r="C7" s="45"/>
      <c r="D7" s="45"/>
      <c r="E7" s="45"/>
      <c r="F7" s="45"/>
      <c r="G7" s="45"/>
      <c r="H7" s="4">
        <f>N6</f>
        <v>37481.22</v>
      </c>
      <c r="I7" s="13" t="s">
        <v>7</v>
      </c>
      <c r="J7" s="13"/>
      <c r="K7" s="13"/>
      <c r="L7" s="13"/>
      <c r="M7" s="13"/>
      <c r="N7" s="4"/>
    </row>
    <row r="8" spans="1:14" ht="68.25" customHeight="1" x14ac:dyDescent="0.2">
      <c r="A8" s="31" t="s">
        <v>8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</row>
    <row r="9" spans="1:14" ht="15.75" x14ac:dyDescent="0.25">
      <c r="A9" s="38" t="s">
        <v>10</v>
      </c>
      <c r="B9" s="38"/>
      <c r="C9" s="22"/>
      <c r="D9" s="7"/>
      <c r="E9" s="7"/>
      <c r="F9" s="7"/>
      <c r="G9" s="7"/>
    </row>
    <row r="10" spans="1:14" ht="15.75" x14ac:dyDescent="0.25">
      <c r="A10" s="32" t="s">
        <v>22</v>
      </c>
      <c r="B10" s="32"/>
      <c r="C10" s="32"/>
      <c r="D10" s="9"/>
      <c r="E10" s="10"/>
      <c r="F10" s="11"/>
      <c r="G10" s="33" t="s">
        <v>23</v>
      </c>
      <c r="H10" s="33"/>
      <c r="I10" s="33"/>
      <c r="J10" s="6"/>
      <c r="K10" s="6"/>
      <c r="L10" s="6"/>
      <c r="M10" s="6"/>
      <c r="N10" s="6"/>
    </row>
    <row r="11" spans="1:14" ht="15.75" x14ac:dyDescent="0.25">
      <c r="A11" s="8"/>
      <c r="B11" s="29">
        <v>46224</v>
      </c>
      <c r="C11" s="23"/>
      <c r="D11" s="9"/>
      <c r="E11" s="10"/>
      <c r="F11" s="11"/>
      <c r="G11" s="12"/>
      <c r="H11" s="6"/>
      <c r="I11" s="6"/>
      <c r="J11" s="6"/>
      <c r="K11" s="6"/>
      <c r="L11" s="6"/>
      <c r="M11" s="6"/>
      <c r="N11" s="6"/>
    </row>
    <row r="12" spans="1:14" ht="15.75" x14ac:dyDescent="0.25">
      <c r="A12" s="8"/>
      <c r="B12" s="29"/>
      <c r="C12" s="23"/>
      <c r="D12" s="9"/>
      <c r="E12" s="10"/>
      <c r="F12" s="11"/>
      <c r="G12" s="12"/>
      <c r="H12" s="6"/>
      <c r="I12" s="6"/>
      <c r="J12" s="6"/>
      <c r="K12" s="6"/>
      <c r="L12" s="6"/>
      <c r="M12" s="6"/>
      <c r="N12" s="6"/>
    </row>
    <row r="14" spans="1:14" s="1" customFormat="1" ht="21.75" customHeight="1" x14ac:dyDescent="0.2">
      <c r="A14" s="2"/>
      <c r="B14" s="2"/>
      <c r="C14" s="24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s="5" customFormat="1" ht="30.75" customHeight="1" x14ac:dyDescent="0.2">
      <c r="A15" s="2"/>
      <c r="B15" s="2"/>
      <c r="C15" s="24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83.25" customHeight="1" x14ac:dyDescent="0.2"/>
    <row r="17" spans="1:14" ht="15.75" customHeight="1" x14ac:dyDescent="0.2"/>
    <row r="18" spans="1:14" s="6" customFormat="1" ht="15.6" customHeight="1" x14ac:dyDescent="0.2">
      <c r="A18" s="2"/>
      <c r="B18" s="2"/>
      <c r="C18" s="24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s="6" customFormat="1" ht="15" x14ac:dyDescent="0.2">
      <c r="A19" s="2"/>
      <c r="B19" s="2"/>
      <c r="C19" s="24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s="6" customFormat="1" ht="11.25" customHeight="1" x14ac:dyDescent="0.2">
      <c r="A20" s="2"/>
      <c r="B20" s="2"/>
      <c r="C20" s="24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</sheetData>
  <mergeCells count="14">
    <mergeCell ref="A8:N8"/>
    <mergeCell ref="A10:C10"/>
    <mergeCell ref="G10:I10"/>
    <mergeCell ref="A1:N1"/>
    <mergeCell ref="A2:A3"/>
    <mergeCell ref="B2:B3"/>
    <mergeCell ref="C2:C3"/>
    <mergeCell ref="A9:B9"/>
    <mergeCell ref="A6:M6"/>
    <mergeCell ref="E2:G2"/>
    <mergeCell ref="A7:G7"/>
    <mergeCell ref="D2:D3"/>
    <mergeCell ref="H2:J2"/>
    <mergeCell ref="K2:N2"/>
  </mergeCells>
  <pageMargins left="0.47244094488188981" right="0.31496062992125984" top="0.31496062992125984" bottom="0.27559055118110237" header="0.31496062992125984" footer="0.31496062992125984"/>
  <pageSetup paperSize="9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Фот Екатерина Витальевна</cp:lastModifiedBy>
  <cp:lastPrinted>2026-07-21T09:18:41Z</cp:lastPrinted>
  <dcterms:created xsi:type="dcterms:W3CDTF">2014-01-15T18:15:09Z</dcterms:created>
  <dcterms:modified xsi:type="dcterms:W3CDTF">2026-07-21T09:18:44Z</dcterms:modified>
</cp:coreProperties>
</file>