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kti\"/>
    </mc:Choice>
  </mc:AlternateContent>
  <bookViews>
    <workbookView xWindow="0" yWindow="0" windowWidth="13095" windowHeight="12360"/>
  </bookViews>
  <sheets>
    <sheet name="Расчет цены" sheetId="1" r:id="rId1"/>
  </sheets>
  <definedNames>
    <definedName name="_xlnm._FilterDatabase" localSheetId="0" hidden="1">'Расчет цены'!$G$4:$G$7</definedName>
    <definedName name="_xlnm.Print_Area" localSheetId="0">'Расчет цены'!$A$4:$P$7</definedName>
  </definedNames>
  <calcPr calcId="162913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U8" i="1" l="1"/>
  <c r="E10" i="1" l="1"/>
  <c r="G10" i="1"/>
  <c r="F10" i="1"/>
  <c r="K7" i="1" l="1"/>
  <c r="O7" i="1" s="1"/>
  <c r="N7" i="1" l="1"/>
  <c r="P7" i="1" s="1"/>
  <c r="L7" i="1"/>
  <c r="M7" i="1" s="1"/>
  <c r="P8" i="1" l="1"/>
  <c r="H10" i="1" l="1"/>
  <c r="I10" i="1"/>
  <c r="J10" i="1"/>
</calcChain>
</file>

<file path=xl/sharedStrings.xml><?xml version="1.0" encoding="utf-8"?>
<sst xmlns="http://schemas.openxmlformats.org/spreadsheetml/2006/main" count="26" uniqueCount="24">
  <si>
    <t>№</t>
  </si>
  <si>
    <t>Ед. изм</t>
  </si>
  <si>
    <t>Кол-во</t>
  </si>
  <si>
    <t>Ценовая информация стоимости объекта закупки, (руб) за ед.изм.</t>
  </si>
  <si>
    <t>Данные реестра контрактов (руб./ед.изм.)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</si>
  <si>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</si>
  <si>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</t>
  </si>
  <si>
    <t xml:space="preserve">Источник №1 </t>
  </si>
  <si>
    <t xml:space="preserve">Номер сведений о контракте №___ от </t>
  </si>
  <si>
    <t>Среднее квадратичное отклонение</t>
  </si>
  <si>
    <t>Цена за единицу изм. (руб.)</t>
  </si>
  <si>
    <t>Источник №2</t>
  </si>
  <si>
    <t>Источник №3</t>
  </si>
  <si>
    <t>Наименование объекта</t>
  </si>
  <si>
    <t>Н(М)ЦК  (руб.)</t>
  </si>
  <si>
    <t>Приложение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</si>
  <si>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</si>
  <si>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</si>
  <si>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</si>
  <si>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произведенного расчета, начальная (максимальная) цена контракта составила:</t>
  </si>
  <si>
    <t>30,00 - 1 шт. (в упак. 25 шт. = 750 руб.)</t>
  </si>
  <si>
    <t>Проведение специальной проверки объектов информатизации (Республика Коми)</t>
  </si>
  <si>
    <t>усл.ед.</t>
  </si>
  <si>
    <t>к служебной записке от 02.06.2026 г. № 57-12-06/359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</si>
</sst>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.00\ _₽"/>
    <numFmt numFmtId="166" formatCode="0.00;[Red]0.0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ahoma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 applyProtection="1"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6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15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280664</xdr:colOff>
      <xdr:row>5</xdr:row>
      <xdr:rowOff>1387807</xdr:rowOff>
    </xdr:from>
    <xdr:to>
      <xdr:col>12</xdr:col>
      <xdr:colOff>979653</xdr:colOff>
      <xdr:row>5</xdr:row>
      <xdr:rowOff>1740232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27340" y="3012660"/>
          <a:ext cx="69898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56546</xdr:colOff>
      <xdr:row>5</xdr:row>
      <xdr:rowOff>1416121</xdr:rowOff>
    </xdr:from>
    <xdr:to>
      <xdr:col>11</xdr:col>
      <xdr:colOff>856646</xdr:colOff>
      <xdr:row>5</xdr:row>
      <xdr:rowOff>1854271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5193" y="3040974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97491</xdr:colOff>
      <xdr:row>5</xdr:row>
      <xdr:rowOff>1846730</xdr:rowOff>
    </xdr:from>
    <xdr:to>
      <xdr:col>13</xdr:col>
      <xdr:colOff>1583391</xdr:colOff>
      <xdr:row>5</xdr:row>
      <xdr:rowOff>2208680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00079" y="3471583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333375</xdr:colOff>
      <xdr:row>5</xdr:row>
      <xdr:rowOff>1647825</xdr:rowOff>
    </xdr:from>
    <xdr:to>
      <xdr:col>13</xdr:col>
      <xdr:colOff>485775</xdr:colOff>
      <xdr:row>5</xdr:row>
      <xdr:rowOff>1876425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39325" y="32670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tabSelected="1" zoomScale="120" zoomScaleNormal="120" workbookViewId="0">
      <selection activeCell="B14" sqref="B14"/>
    </sheetView>
  </sheetViews>
  <sheetFormatPr defaultColWidth="9.140625" defaultRowHeight="12.75" x14ac:dyDescent="0.2"/>
  <cols>
    <col min="1" max="1" width="4.7109375" style="1" customWidth="1"/>
    <col min="2" max="2" width="25.5703125" style="1" customWidth="1"/>
    <col min="3" max="3" width="9.28515625" style="1" customWidth="1"/>
    <col min="4" max="4" width="8.28515625" style="1" customWidth="1"/>
    <col min="5" max="5" width="15.85546875" style="1" customWidth="1"/>
    <col min="6" max="6" width="16.140625" style="1" customWidth="1"/>
    <col min="7" max="7" width="15.42578125" style="1" customWidth="1"/>
    <col min="8" max="8" width="6.5703125" style="1" hidden="1" customWidth="1"/>
    <col min="9" max="9" width="7.42578125" style="1" hidden="1" customWidth="1"/>
    <col min="10" max="10" width="10.5703125" style="1" hidden="1" customWidth="1"/>
    <col min="11" max="11" width="15.5703125" style="1" customWidth="1"/>
    <col min="12" max="12" width="14" style="1" customWidth="1"/>
    <col min="13" max="13" width="18.7109375" style="1" customWidth="1"/>
    <col min="14" max="14" width="25" style="1" customWidth="1"/>
    <col min="15" max="15" width="15.28515625" style="1" customWidth="1"/>
    <col min="16" max="16" width="16" style="1" customWidth="1"/>
    <col min="17" max="17" width="36.7109375" style="1" hidden="1" customWidth="1"/>
    <col min="18" max="21" width="0" style="1" hidden="1" customWidth="1"/>
    <col min="22" max="16384" width="9.140625" style="1"/>
  </cols>
  <sheetData>
    <row r="1" spans="1:21" ht="15.75" x14ac:dyDescent="0.25">
      <c r="M1" s="17"/>
      <c r="N1" s="17"/>
      <c r="O1" s="17"/>
      <c r="P1" s="19" t="s">
        <v>15</v>
      </c>
    </row>
    <row r="2" spans="1:21" ht="15" customHeight="1" x14ac:dyDescent="0.25">
      <c r="M2" s="22" t="s">
        <v>23</v>
      </c>
      <c r="N2" s="22"/>
      <c r="O2" s="22"/>
      <c r="P2" s="22"/>
    </row>
    <row r="3" spans="1:21" ht="15.75" x14ac:dyDescent="0.25">
      <c r="P3" s="5"/>
    </row>
    <row r="4" spans="1:21" ht="42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21" ht="39" customHeight="1" x14ac:dyDescent="0.2">
      <c r="A5" s="24" t="s">
        <v>0</v>
      </c>
      <c r="B5" s="24" t="s">
        <v>13</v>
      </c>
      <c r="C5" s="24" t="s">
        <v>1</v>
      </c>
      <c r="D5" s="24" t="s">
        <v>2</v>
      </c>
      <c r="E5" s="20" t="s">
        <v>3</v>
      </c>
      <c r="F5" s="20"/>
      <c r="G5" s="20"/>
      <c r="H5" s="20" t="s">
        <v>4</v>
      </c>
      <c r="I5" s="20"/>
      <c r="J5" s="20"/>
      <c r="K5" s="25" t="s">
        <v>5</v>
      </c>
      <c r="L5" s="25"/>
      <c r="M5" s="25"/>
      <c r="N5" s="20" t="s">
        <v>6</v>
      </c>
      <c r="O5" s="20"/>
      <c r="P5" s="20"/>
    </row>
    <row r="6" spans="1:21" ht="175.5" customHeight="1" x14ac:dyDescent="0.2">
      <c r="A6" s="24"/>
      <c r="B6" s="24"/>
      <c r="C6" s="24"/>
      <c r="D6" s="24"/>
      <c r="E6" s="7" t="s">
        <v>7</v>
      </c>
      <c r="F6" s="7" t="s">
        <v>11</v>
      </c>
      <c r="G6" s="7" t="s">
        <v>12</v>
      </c>
      <c r="H6" s="8" t="s">
        <v>8</v>
      </c>
      <c r="I6" s="8" t="s">
        <v>8</v>
      </c>
      <c r="J6" s="8" t="s">
        <v>8</v>
      </c>
      <c r="K6" s="8" t="s">
        <v>16</v>
      </c>
      <c r="L6" s="8" t="s">
        <v>9</v>
      </c>
      <c r="M6" s="7" t="s">
        <v>17</v>
      </c>
      <c r="N6" s="12" t="s">
        <v>18</v>
      </c>
      <c r="O6" s="13" t="s">
        <v>10</v>
      </c>
      <c r="P6" s="13" t="s">
        <v>14</v>
      </c>
    </row>
    <row r="7" spans="1:21" ht="60" x14ac:dyDescent="0.2">
      <c r="A7" s="14">
        <v>1</v>
      </c>
      <c r="B7" s="9" t="s">
        <v>21</v>
      </c>
      <c r="C7" s="10" t="s">
        <v>22</v>
      </c>
      <c r="D7" s="10">
        <v>4</v>
      </c>
      <c r="E7" s="11">
        <v>2500</v>
      </c>
      <c r="F7" s="11">
        <v>3600</v>
      </c>
      <c r="G7" s="11">
        <f>44831.22/10</f>
        <v>4483.12</v>
      </c>
      <c r="H7" s="8"/>
      <c r="I7" s="8"/>
      <c r="J7" s="8"/>
      <c r="K7" s="4">
        <f t="shared" ref="K7" si="0">(E7+F7+G7)/3</f>
        <v>3527.71</v>
      </c>
      <c r="L7" s="3">
        <f t="shared" ref="L7" si="1">SQRT(((SUM((POWER(E7-K7,2)),(POWER(F7-K7,2)),(POWER(G7-K7,2)))/(COLUMNS(E7:G7)-1))))</f>
        <v>993.53</v>
      </c>
      <c r="M7" s="3">
        <f t="shared" ref="M7" si="2">L7/K7*100</f>
        <v>28.16</v>
      </c>
      <c r="N7" s="2">
        <f t="shared" ref="N7" si="3">(D7*K7)</f>
        <v>14110.84</v>
      </c>
      <c r="O7" s="3">
        <f t="shared" ref="O7" si="4">SUM(K7)</f>
        <v>3527.71</v>
      </c>
      <c r="P7" s="3">
        <f t="shared" ref="P7" si="5">SUM(N7)</f>
        <v>14110.84</v>
      </c>
      <c r="Q7" s="15" t="s">
        <v>20</v>
      </c>
      <c r="T7" s="16">
        <v>750</v>
      </c>
      <c r="U7" s="16">
        <v>6000</v>
      </c>
    </row>
    <row r="8" spans="1:21" x14ac:dyDescent="0.2">
      <c r="A8" s="23" t="s">
        <v>19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18">
        <f>SUM(P7:P7)</f>
        <v>14110.84</v>
      </c>
      <c r="U8" s="1">
        <f>SUM(U7:U7)</f>
        <v>6000</v>
      </c>
    </row>
    <row r="10" spans="1:21" x14ac:dyDescent="0.2">
      <c r="E10" s="6">
        <f>SUMPRODUCT(E7:E7,$D$7:$D$7)</f>
        <v>10000</v>
      </c>
      <c r="F10" s="6">
        <f>SUMPRODUCT(F7:F7,$D$7:$D$7)</f>
        <v>14400</v>
      </c>
      <c r="G10" s="6">
        <f>SUMPRODUCT(G7:G7,$D$7:$D$7)</f>
        <v>17932.48</v>
      </c>
      <c r="H10" s="6" t="e">
        <f>SUMPRODUCT(#REF!,#REF!)</f>
        <v>#REF!</v>
      </c>
      <c r="I10" s="6" t="e">
        <f>SUMPRODUCT(#REF!,#REF!)</f>
        <v>#REF!</v>
      </c>
      <c r="J10" s="6" t="e">
        <f>SUMPRODUCT(#REF!,#REF!)</f>
        <v>#REF!</v>
      </c>
    </row>
  </sheetData>
  <mergeCells count="11">
    <mergeCell ref="N5:P5"/>
    <mergeCell ref="A4:P4"/>
    <mergeCell ref="M2:P2"/>
    <mergeCell ref="A8:O8"/>
    <mergeCell ref="A5:A6"/>
    <mergeCell ref="B5:B6"/>
    <mergeCell ref="C5:C6"/>
    <mergeCell ref="D5:D6"/>
    <mergeCell ref="E5:G5"/>
    <mergeCell ref="H5:J5"/>
    <mergeCell ref="K5:M5"/>
  </mergeCells>
  <conditionalFormatting sqref="M7">
    <cfRule type="cellIs" dxfId="3" priority="13" operator="greaterThan">
      <formula>32</formula>
    </cfRule>
    <cfRule type="cellIs" dxfId="2" priority="15" operator="greaterThan">
      <formula>32</formula>
    </cfRule>
    <cfRule type="cellIs" dxfId="1" priority="16" operator="greaterThan">
      <formula>32</formula>
    </cfRule>
  </conditionalFormatting>
  <conditionalFormatting sqref="M7">
    <cfRule type="cellIs" dxfId="0" priority="14" operator="greaterThan">
      <formula>32</formula>
    </cfRule>
  </conditionalFormatting>
  <pageMargins left="0.51181102362204722" right="0.70866141732283472" top="0.74803149606299213" bottom="0.74803149606299213" header="0.31496062992125984" footer="0.31496062992125984"/>
  <pageSetup paperSize="9" scale="6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Company>UFK6200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Елена Камиловна</dc:creator>
  <cp:lastModifiedBy>Конанова Юлия Ивановна</cp:lastModifiedBy>
  <cp:lastPrinted>2023-06-08T10:38:59Z</cp:lastPrinted>
  <dcterms:created xsi:type="dcterms:W3CDTF">2018-01-25T11:04:14Z</dcterms:created>
  <dcterms:modified xsi:type="dcterms:W3CDTF">2026-06-03T07:05:18Z</dcterms:modified>
</cp:coreProperties>
</file>