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9F1B7F6D-AB65-4C35-8072-2114573461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6" l="1"/>
  <c r="K18" i="6"/>
  <c r="L18" i="6"/>
  <c r="J16" i="6"/>
  <c r="K16" i="6"/>
  <c r="L16" i="6"/>
  <c r="O16" i="6"/>
  <c r="P16" i="6" s="1"/>
  <c r="J15" i="6"/>
  <c r="K15" i="6"/>
  <c r="L15" i="6"/>
  <c r="O15" i="6"/>
  <c r="P15" i="6" s="1"/>
  <c r="J14" i="6"/>
  <c r="K14" i="6"/>
  <c r="L14" i="6"/>
  <c r="O14" i="6"/>
  <c r="P14" i="6" s="1"/>
  <c r="O12" i="6" l="1"/>
  <c r="P12" i="6" s="1"/>
  <c r="L12" i="6"/>
  <c r="K12" i="6"/>
  <c r="J12" i="6"/>
  <c r="O11" i="6"/>
  <c r="P11" i="6" s="1"/>
  <c r="L11" i="6"/>
  <c r="K11" i="6"/>
  <c r="J11" i="6"/>
  <c r="O10" i="6"/>
  <c r="P10" i="6" s="1"/>
  <c r="L10" i="6"/>
  <c r="K10" i="6"/>
  <c r="J10" i="6"/>
  <c r="O13" i="6"/>
  <c r="P13" i="6" s="1"/>
  <c r="L13" i="6"/>
  <c r="K13" i="6"/>
  <c r="J13" i="6"/>
  <c r="O9" i="6" l="1"/>
  <c r="P9" i="6" s="1"/>
  <c r="L9" i="6"/>
  <c r="K9" i="6"/>
  <c r="J9" i="6"/>
  <c r="O17" i="6" l="1"/>
  <c r="P17" i="6" s="1"/>
  <c r="P18" i="6" s="1"/>
  <c r="L17" i="6"/>
  <c r="K17" i="6"/>
  <c r="J17" i="6"/>
</calcChain>
</file>

<file path=xl/sharedStrings.xml><?xml version="1.0" encoding="utf-8"?>
<sst xmlns="http://schemas.openxmlformats.org/spreadsheetml/2006/main" count="57" uniqueCount="40">
  <si>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</si>
  <si>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</si>
  <si>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</si>
  <si>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</si>
  <si>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</si>
  <si>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</si>
  <si>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</si>
  <si>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</si>
  <si>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</si>
  <si>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</si>
  <si>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</si>
  <si>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</si>
  <si>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</si>
  <si>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</si>
  <si>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>шт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</si>
  <si>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</si>
  <si>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</si>
  <si>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</si>
  <si>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22.21.29.130</t>
  </si>
  <si>
    <t>поставка комплектующих для текущего ремонта системы отопления ВК "Политехник"</t>
  </si>
  <si>
    <t>Радиатор биметаллический WB500 8 секций</t>
  </si>
  <si>
    <t>ППР Труба 25 PN20 (стекловолокно)</t>
  </si>
  <si>
    <t>ППР Кран шаровый для радиаторов прямой 25х3/4"</t>
  </si>
  <si>
    <t>ППР Муфта комбинированная разъемная нар.р. 25х3/4"</t>
  </si>
  <si>
    <t>ППР Угольник 25 90 град.</t>
  </si>
  <si>
    <t>ППР Угольник 25 45 град.</t>
  </si>
  <si>
    <t>ППР Муфта соединительная 25</t>
  </si>
  <si>
    <t>Комплект для радиатора 3/4 (без кронштейнов)</t>
  </si>
  <si>
    <t>Конштейн для радиатора напольный</t>
  </si>
  <si>
    <t>25.21.11.130</t>
  </si>
  <si>
    <t>22.21.29.110</t>
  </si>
  <si>
    <t>28.14.13.131</t>
  </si>
  <si>
    <t>п.м.</t>
  </si>
  <si>
    <t>Коммерческое предложение Поставщика № 1 счет от 06.08.2026 №944</t>
  </si>
  <si>
    <t>Коммерческое предложение Поставщика № 2 счет от 06.08.2026 №116</t>
  </si>
  <si>
    <t xml:space="preserve">Коммерческое предложение Поставщика № 3 </t>
  </si>
  <si>
    <t>ограничение</t>
  </si>
  <si>
    <t>преимущество</t>
  </si>
  <si>
    <t>запрет (запрет не применяется на основании пункта 5 подпункта и) Постановления правительства №1875 от 23.12.2024)</t>
  </si>
  <si>
    <t>25.94.12.190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</si>
</sst>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8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topLeftCell="A7" zoomScale="115" zoomScaleNormal="115" workbookViewId="0">
      <selection activeCell="C17" sqref="C17"/>
    </sheetView>
  </sheetViews>
  <sheetFormatPr defaultRowHeight="15" x14ac:dyDescent="0.25"/>
  <cols>
    <col min="1" max="1" width="4.140625" style="27" customWidth="1"/>
    <col min="2" max="2" width="25" style="27" customWidth="1"/>
    <col min="3" max="3" width="13.140625" style="27" customWidth="1"/>
    <col min="4" max="4" width="16.7109375" style="27" customWidth="1"/>
    <col min="5" max="5" width="13.28515625" style="27" customWidth="1"/>
    <col min="6" max="6" width="13.140625" style="27" customWidth="1"/>
    <col min="7" max="7" width="12.85546875" style="27" customWidth="1"/>
    <col min="8" max="8" width="2.7109375" style="27" customWidth="1"/>
    <col min="9" max="9" width="2.85546875" style="27" customWidth="1"/>
    <col min="10" max="10" width="8" style="27" customWidth="1"/>
    <col min="11" max="11" width="9.7109375" style="27" customWidth="1"/>
    <col min="12" max="12" width="9.140625" style="27"/>
    <col min="13" max="13" width="8.140625" style="27" customWidth="1"/>
    <col min="14" max="14" width="9.140625" style="27"/>
    <col min="15" max="15" width="10.42578125" style="27" customWidth="1"/>
    <col min="16" max="16" width="13" style="27" customWidth="1"/>
    <col min="17" max="16384" width="9.140625" style="27"/>
  </cols>
  <sheetData>
    <row r="1" spans="1:16" ht="16.5" customHeight="1" x14ac:dyDescent="0.25">
      <c r="A1" s="1"/>
      <c r="B1" s="49" t="s">
        <v>11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"/>
    </row>
    <row r="2" spans="1:16" s="28" customFormat="1" ht="16.5" customHeight="1" x14ac:dyDescent="0.25">
      <c r="A2" s="17"/>
      <c r="B2" s="50" t="s">
        <v>19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25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2" t="s">
        <v>9</v>
      </c>
      <c r="B5" s="42" t="s">
        <v>0</v>
      </c>
      <c r="C5" s="43" t="s">
        <v>13</v>
      </c>
      <c r="D5" s="46" t="s">
        <v>15</v>
      </c>
      <c r="E5" s="42" t="s">
        <v>1</v>
      </c>
      <c r="F5" s="42"/>
      <c r="G5" s="42"/>
      <c r="H5" s="42"/>
      <c r="I5" s="42"/>
      <c r="J5" s="42" t="s">
        <v>2</v>
      </c>
      <c r="K5" s="52" t="s">
        <v>3</v>
      </c>
      <c r="L5" s="52" t="s">
        <v>4</v>
      </c>
      <c r="M5" s="42" t="s">
        <v>5</v>
      </c>
      <c r="N5" s="42" t="s">
        <v>6</v>
      </c>
      <c r="O5" s="42" t="s">
        <v>12</v>
      </c>
      <c r="P5" s="53" t="s">
        <v>7</v>
      </c>
    </row>
    <row r="6" spans="1:16" ht="76.5" customHeight="1" x14ac:dyDescent="0.25">
      <c r="A6" s="42"/>
      <c r="B6" s="42"/>
      <c r="C6" s="44"/>
      <c r="D6" s="46"/>
      <c r="E6" s="25" t="s">
        <v>33</v>
      </c>
      <c r="F6" s="25" t="s">
        <v>34</v>
      </c>
      <c r="G6" s="25" t="s">
        <v>35</v>
      </c>
      <c r="H6" s="11">
        <v>4</v>
      </c>
      <c r="I6" s="11">
        <v>5</v>
      </c>
      <c r="J6" s="42"/>
      <c r="K6" s="52"/>
      <c r="L6" s="52"/>
      <c r="M6" s="42"/>
      <c r="N6" s="42"/>
      <c r="O6" s="42"/>
      <c r="P6" s="53"/>
    </row>
    <row r="7" spans="1:16" ht="16.5" customHeight="1" x14ac:dyDescent="0.25">
      <c r="A7" s="42"/>
      <c r="B7" s="42"/>
      <c r="C7" s="45"/>
      <c r="D7" s="46"/>
      <c r="E7" s="42" t="s">
        <v>8</v>
      </c>
      <c r="F7" s="42"/>
      <c r="G7" s="42"/>
      <c r="H7" s="42"/>
      <c r="I7" s="42"/>
      <c r="J7" s="42"/>
      <c r="K7" s="52"/>
      <c r="L7" s="52"/>
      <c r="M7" s="42"/>
      <c r="N7" s="42"/>
      <c r="O7" s="42"/>
      <c r="P7" s="53"/>
    </row>
    <row r="8" spans="1:16" ht="12.75" customHeight="1" x14ac:dyDescent="0.25">
      <c r="A8" s="13">
        <v>1</v>
      </c>
      <c r="B8" s="11">
        <v>2</v>
      </c>
      <c r="C8" s="14">
        <v>3</v>
      </c>
      <c r="D8" s="11">
        <v>2</v>
      </c>
      <c r="E8" s="26">
        <v>4</v>
      </c>
      <c r="F8" s="26">
        <v>5</v>
      </c>
      <c r="G8" s="26">
        <v>6</v>
      </c>
      <c r="H8" s="26"/>
      <c r="I8" s="26"/>
      <c r="J8" s="26">
        <v>7</v>
      </c>
      <c r="K8" s="6">
        <v>8</v>
      </c>
      <c r="L8" s="6">
        <v>9</v>
      </c>
      <c r="M8" s="26">
        <v>10</v>
      </c>
      <c r="N8" s="26">
        <v>11</v>
      </c>
      <c r="O8" s="26">
        <v>12</v>
      </c>
      <c r="P8" s="7">
        <v>13</v>
      </c>
    </row>
    <row r="9" spans="1:16" s="30" customFormat="1" ht="95.25" customHeight="1" x14ac:dyDescent="0.2">
      <c r="A9" s="19">
        <v>1</v>
      </c>
      <c r="B9" s="22" t="s">
        <v>20</v>
      </c>
      <c r="C9" s="21" t="s">
        <v>29</v>
      </c>
      <c r="D9" s="22" t="s">
        <v>38</v>
      </c>
      <c r="E9" s="33">
        <v>5760</v>
      </c>
      <c r="F9" s="29">
        <v>5800</v>
      </c>
      <c r="G9" s="29">
        <v>5890</v>
      </c>
      <c r="H9" s="18"/>
      <c r="I9" s="12"/>
      <c r="J9" s="16">
        <f t="shared" ref="J9" si="0">IF(ISERROR(AVERAGE(E9:I9)),0,AVERAGE(E9:I9))</f>
        <v>5816.666666666667</v>
      </c>
      <c r="K9" s="16">
        <f t="shared" ref="K9" si="1">IF(ISERROR(STDEVA(E9:I9)),0,STDEVA(E9:I9))</f>
        <v>66.583281184793933</v>
      </c>
      <c r="L9" s="23">
        <f t="shared" ref="L9" si="2">IF(ISERROR(STDEVA(E9:I9)/(SUM(E9:I9)/COUNTIF(E9:I9,"&gt;0"))),0,STDEVA(E9:I9)/(SUM(E9:I9)/COUNTIF(E9:I9,"&gt;0")))</f>
        <v>1.1446982438646522E-2</v>
      </c>
      <c r="M9" s="24" t="s">
        <v>14</v>
      </c>
      <c r="N9" s="24">
        <v>3</v>
      </c>
      <c r="O9" s="20">
        <f t="shared" ref="O9" si="3">IF(ISERROR(ROUND(AVERAGE(E9:I9),2)),0,ROUND(AVERAGE(E9:I9),2))</f>
        <v>5816.67</v>
      </c>
      <c r="P9" s="29">
        <f t="shared" ref="P9" si="4">N9*O9</f>
        <v>17450.010000000002</v>
      </c>
    </row>
    <row r="10" spans="1:16" s="30" customFormat="1" ht="33" customHeight="1" x14ac:dyDescent="0.2">
      <c r="A10" s="19">
        <v>2</v>
      </c>
      <c r="B10" s="22" t="s">
        <v>21</v>
      </c>
      <c r="C10" s="21" t="s">
        <v>30</v>
      </c>
      <c r="D10" s="22" t="s">
        <v>36</v>
      </c>
      <c r="E10" s="33">
        <v>103.44</v>
      </c>
      <c r="F10" s="29">
        <v>127</v>
      </c>
      <c r="G10" s="29">
        <v>135</v>
      </c>
      <c r="H10" s="18"/>
      <c r="I10" s="12"/>
      <c r="J10" s="16">
        <f t="shared" ref="J10:J11" si="5">IF(ISERROR(AVERAGE(E10:I10)),0,AVERAGE(E10:I10))</f>
        <v>121.81333333333333</v>
      </c>
      <c r="K10" s="16">
        <f t="shared" ref="K10:K11" si="6">IF(ISERROR(STDEVA(E10:I10)),0,STDEVA(E10:I10))</f>
        <v>16.406844100354263</v>
      </c>
      <c r="L10" s="23">
        <f t="shared" ref="L10:L11" si="7">IF(ISERROR(STDEVA(E10:I10)/(SUM(E10:I10)/COUNTIF(E10:I10,"&gt;0"))),0,STDEVA(E10:I10)/(SUM(E10:I10)/COUNTIF(E10:I10,"&gt;0")))</f>
        <v>0.13468840931770684</v>
      </c>
      <c r="M10" s="24" t="s">
        <v>32</v>
      </c>
      <c r="N10" s="24">
        <v>12</v>
      </c>
      <c r="O10" s="20">
        <f t="shared" ref="O10:O11" si="8">IF(ISERROR(ROUND(AVERAGE(E10:I10),2)),0,ROUND(AVERAGE(E10:I10),2))</f>
        <v>121.81</v>
      </c>
      <c r="P10" s="29">
        <f t="shared" ref="P10:P11" si="9">N10*O10</f>
        <v>1461.72</v>
      </c>
    </row>
    <row r="11" spans="1:16" s="30" customFormat="1" ht="33" customHeight="1" x14ac:dyDescent="0.2">
      <c r="A11" s="19">
        <v>3</v>
      </c>
      <c r="B11" s="22" t="s">
        <v>22</v>
      </c>
      <c r="C11" s="21" t="s">
        <v>31</v>
      </c>
      <c r="D11" s="22" t="s">
        <v>36</v>
      </c>
      <c r="E11" s="33">
        <v>733.95</v>
      </c>
      <c r="F11" s="29">
        <v>760</v>
      </c>
      <c r="G11" s="29">
        <v>890</v>
      </c>
      <c r="H11" s="18"/>
      <c r="I11" s="12"/>
      <c r="J11" s="16">
        <f t="shared" si="5"/>
        <v>794.65</v>
      </c>
      <c r="K11" s="16">
        <f t="shared" si="6"/>
        <v>83.596456264604882</v>
      </c>
      <c r="L11" s="23">
        <f t="shared" si="7"/>
        <v>0.10519908924004893</v>
      </c>
      <c r="M11" s="24" t="s">
        <v>14</v>
      </c>
      <c r="N11" s="24">
        <v>6</v>
      </c>
      <c r="O11" s="20">
        <f t="shared" si="8"/>
        <v>794.65</v>
      </c>
      <c r="P11" s="29">
        <f t="shared" si="9"/>
        <v>4767.8999999999996</v>
      </c>
    </row>
    <row r="12" spans="1:16" s="30" customFormat="1" ht="35.25" customHeight="1" x14ac:dyDescent="0.2">
      <c r="A12" s="19">
        <v>4</v>
      </c>
      <c r="B12" s="22" t="s">
        <v>23</v>
      </c>
      <c r="C12" s="21" t="s">
        <v>18</v>
      </c>
      <c r="D12" s="22" t="s">
        <v>36</v>
      </c>
      <c r="E12" s="33">
        <v>444.16</v>
      </c>
      <c r="F12" s="29">
        <v>490</v>
      </c>
      <c r="G12" s="29">
        <v>510</v>
      </c>
      <c r="H12" s="18"/>
      <c r="I12" s="12"/>
      <c r="J12" s="16">
        <f t="shared" ref="J12" si="10">IF(ISERROR(AVERAGE(E12:I12)),0,AVERAGE(E12:I12))</f>
        <v>481.38666666666671</v>
      </c>
      <c r="K12" s="16">
        <f t="shared" ref="K12" si="11">IF(ISERROR(STDEVA(E12:I12)),0,STDEVA(E12:I12))</f>
        <v>33.754533522674144</v>
      </c>
      <c r="L12" s="23">
        <f t="shared" ref="L12" si="12">IF(ISERROR(STDEVA(E12:I12)/(SUM(E12:I12)/COUNTIF(E12:I12,"&gt;0"))),0,STDEVA(E12:I12)/(SUM(E12:I12)/COUNTIF(E12:I12,"&gt;0")))</f>
        <v>7.0119377747633521E-2</v>
      </c>
      <c r="M12" s="24" t="s">
        <v>14</v>
      </c>
      <c r="N12" s="24">
        <v>6</v>
      </c>
      <c r="O12" s="20">
        <f t="shared" ref="O12" si="13">IF(ISERROR(ROUND(AVERAGE(E12:I12),2)),0,ROUND(AVERAGE(E12:I12),2))</f>
        <v>481.39</v>
      </c>
      <c r="P12" s="29">
        <f t="shared" ref="P12" si="14">N12*O12</f>
        <v>2888.34</v>
      </c>
    </row>
    <row r="13" spans="1:16" s="30" customFormat="1" ht="33" customHeight="1" x14ac:dyDescent="0.2">
      <c r="A13" s="19">
        <v>5</v>
      </c>
      <c r="B13" s="22" t="s">
        <v>24</v>
      </c>
      <c r="C13" s="21" t="s">
        <v>18</v>
      </c>
      <c r="D13" s="22" t="s">
        <v>36</v>
      </c>
      <c r="E13" s="33">
        <v>20</v>
      </c>
      <c r="F13" s="29">
        <v>25</v>
      </c>
      <c r="G13" s="29">
        <v>36</v>
      </c>
      <c r="H13" s="18"/>
      <c r="I13" s="12"/>
      <c r="J13" s="16">
        <f t="shared" ref="J13:J16" si="15">IF(ISERROR(AVERAGE(E13:I13)),0,AVERAGE(E13:I13))</f>
        <v>27</v>
      </c>
      <c r="K13" s="16">
        <f t="shared" ref="K13:K16" si="16">IF(ISERROR(STDEVA(E13:I13)),0,STDEVA(E13:I13))</f>
        <v>8.1853527718724504</v>
      </c>
      <c r="L13" s="23">
        <f t="shared" ref="L13:L16" si="17">IF(ISERROR(STDEVA(E13:I13)/(SUM(E13:I13)/COUNTIF(E13:I13,"&gt;0"))),0,STDEVA(E13:I13)/(SUM(E13:I13)/COUNTIF(E13:I13,"&gt;0")))</f>
        <v>0.30316121377305372</v>
      </c>
      <c r="M13" s="24" t="s">
        <v>14</v>
      </c>
      <c r="N13" s="24">
        <v>8</v>
      </c>
      <c r="O13" s="20">
        <f t="shared" ref="O13:O16" si="18">IF(ISERROR(ROUND(AVERAGE(E13:I13),2)),0,ROUND(AVERAGE(E13:I13),2))</f>
        <v>27</v>
      </c>
      <c r="P13" s="29">
        <f t="shared" ref="P13:P16" si="19">N13*O13</f>
        <v>216</v>
      </c>
    </row>
    <row r="14" spans="1:16" s="30" customFormat="1" ht="33" customHeight="1" x14ac:dyDescent="0.2">
      <c r="A14" s="19">
        <v>6</v>
      </c>
      <c r="B14" s="22" t="s">
        <v>25</v>
      </c>
      <c r="C14" s="21" t="s">
        <v>18</v>
      </c>
      <c r="D14" s="22" t="s">
        <v>36</v>
      </c>
      <c r="E14" s="33">
        <v>19</v>
      </c>
      <c r="F14" s="29">
        <v>19</v>
      </c>
      <c r="G14" s="29">
        <v>25</v>
      </c>
      <c r="H14" s="18"/>
      <c r="I14" s="12"/>
      <c r="J14" s="16">
        <f t="shared" si="15"/>
        <v>21</v>
      </c>
      <c r="K14" s="16">
        <f t="shared" si="16"/>
        <v>3.4641016151377544</v>
      </c>
      <c r="L14" s="23">
        <f t="shared" si="17"/>
        <v>0.1649572197684645</v>
      </c>
      <c r="M14" s="24" t="s">
        <v>14</v>
      </c>
      <c r="N14" s="24">
        <v>6</v>
      </c>
      <c r="O14" s="20">
        <f t="shared" si="18"/>
        <v>21</v>
      </c>
      <c r="P14" s="29">
        <f t="shared" si="19"/>
        <v>126</v>
      </c>
    </row>
    <row r="15" spans="1:16" s="30" customFormat="1" ht="33" customHeight="1" x14ac:dyDescent="0.2">
      <c r="A15" s="19">
        <v>7</v>
      </c>
      <c r="B15" s="22" t="s">
        <v>26</v>
      </c>
      <c r="C15" s="21" t="s">
        <v>18</v>
      </c>
      <c r="D15" s="22" t="s">
        <v>36</v>
      </c>
      <c r="E15" s="33">
        <v>14</v>
      </c>
      <c r="F15" s="29">
        <v>19</v>
      </c>
      <c r="G15" s="29">
        <v>24</v>
      </c>
      <c r="H15" s="18"/>
      <c r="I15" s="12"/>
      <c r="J15" s="16">
        <f t="shared" si="15"/>
        <v>19</v>
      </c>
      <c r="K15" s="16">
        <f t="shared" si="16"/>
        <v>5</v>
      </c>
      <c r="L15" s="23">
        <f t="shared" si="17"/>
        <v>0.26315789473684209</v>
      </c>
      <c r="M15" s="24" t="s">
        <v>14</v>
      </c>
      <c r="N15" s="24">
        <v>10</v>
      </c>
      <c r="O15" s="20">
        <f t="shared" si="18"/>
        <v>19</v>
      </c>
      <c r="P15" s="29">
        <f t="shared" si="19"/>
        <v>190</v>
      </c>
    </row>
    <row r="16" spans="1:16" s="30" customFormat="1" ht="33" customHeight="1" x14ac:dyDescent="0.2">
      <c r="A16" s="19">
        <v>8</v>
      </c>
      <c r="B16" s="22" t="s">
        <v>27</v>
      </c>
      <c r="C16" s="21" t="s">
        <v>18</v>
      </c>
      <c r="D16" s="22" t="s">
        <v>36</v>
      </c>
      <c r="E16" s="33">
        <v>391</v>
      </c>
      <c r="F16" s="29">
        <v>420</v>
      </c>
      <c r="G16" s="29">
        <v>480</v>
      </c>
      <c r="H16" s="18"/>
      <c r="I16" s="12"/>
      <c r="J16" s="16">
        <f t="shared" si="15"/>
        <v>430.33333333333331</v>
      </c>
      <c r="K16" s="16">
        <f t="shared" si="16"/>
        <v>45.390894828515265</v>
      </c>
      <c r="L16" s="23">
        <f t="shared" si="17"/>
        <v>0.1054784542877969</v>
      </c>
      <c r="M16" s="24" t="s">
        <v>14</v>
      </c>
      <c r="N16" s="24">
        <v>3</v>
      </c>
      <c r="O16" s="20">
        <f t="shared" si="18"/>
        <v>430.33</v>
      </c>
      <c r="P16" s="29">
        <f t="shared" si="19"/>
        <v>1290.99</v>
      </c>
    </row>
    <row r="17" spans="1:16" s="30" customFormat="1" ht="33" customHeight="1" x14ac:dyDescent="0.2">
      <c r="A17" s="19">
        <v>9</v>
      </c>
      <c r="B17" s="22" t="s">
        <v>28</v>
      </c>
      <c r="C17" s="21" t="s">
        <v>39</v>
      </c>
      <c r="D17" s="22" t="s">
        <v>37</v>
      </c>
      <c r="E17" s="33">
        <v>450</v>
      </c>
      <c r="F17" s="29">
        <v>500</v>
      </c>
      <c r="G17" s="29">
        <v>600</v>
      </c>
      <c r="H17" s="18"/>
      <c r="I17" s="12"/>
      <c r="J17" s="16">
        <f t="shared" ref="J17:J18" si="20">IF(ISERROR(AVERAGE(E17:I17)),0,AVERAGE(E17:I17))</f>
        <v>516.66666666666663</v>
      </c>
      <c r="K17" s="16">
        <f t="shared" ref="K17:K18" si="21">IF(ISERROR(STDEVA(E17:I17)),0,STDEVA(E17:I17))</f>
        <v>76.376261582597209</v>
      </c>
      <c r="L17" s="23">
        <f t="shared" ref="L17:L18" si="22">IF(ISERROR(STDEVA(E17:I17)/(SUM(E17:I17)/COUNTIF(E17:I17,"&gt;0"))),0,STDEVA(E17:I17)/(SUM(E17:I17)/COUNTIF(E17:I17,"&gt;0")))</f>
        <v>0.14782502241793008</v>
      </c>
      <c r="M17" s="24" t="s">
        <v>14</v>
      </c>
      <c r="N17" s="24">
        <v>6</v>
      </c>
      <c r="O17" s="20">
        <f t="shared" ref="O17" si="23">IF(ISERROR(ROUND(AVERAGE(E17:I17),2)),0,ROUND(AVERAGE(E17:I17),2))</f>
        <v>516.66999999999996</v>
      </c>
      <c r="P17" s="29">
        <f t="shared" ref="P17" si="24">N17*O17</f>
        <v>3100.0199999999995</v>
      </c>
    </row>
    <row r="18" spans="1:16" s="30" customFormat="1" ht="33" customHeight="1" x14ac:dyDescent="0.2">
      <c r="A18" s="35"/>
      <c r="B18" s="54" t="s">
        <v>17</v>
      </c>
      <c r="C18" s="54"/>
      <c r="D18" s="36"/>
      <c r="E18" s="34">
        <v>29876.94</v>
      </c>
      <c r="F18" s="41"/>
      <c r="G18" s="41"/>
      <c r="H18" s="35"/>
      <c r="I18" s="37"/>
      <c r="J18" s="38">
        <f t="shared" si="20"/>
        <v>29876.94</v>
      </c>
      <c r="K18" s="38">
        <f t="shared" si="21"/>
        <v>0</v>
      </c>
      <c r="L18" s="39">
        <f t="shared" si="22"/>
        <v>0</v>
      </c>
      <c r="M18" s="40"/>
      <c r="N18" s="40"/>
      <c r="O18" s="9" t="s">
        <v>16</v>
      </c>
      <c r="P18" s="31">
        <f>SUM(P9:P17)</f>
        <v>31490.980000000007</v>
      </c>
    </row>
    <row r="19" spans="1:16" x14ac:dyDescent="0.25">
      <c r="A19" s="8"/>
      <c r="B19" s="10"/>
      <c r="C19" s="10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x14ac:dyDescent="0.25">
      <c r="B20" s="32"/>
      <c r="C20" s="32"/>
    </row>
    <row r="21" spans="1:16" x14ac:dyDescent="0.25">
      <c r="B21" s="15"/>
      <c r="C21" s="15"/>
    </row>
    <row r="22" spans="1:16" x14ac:dyDescent="0.25">
      <c r="B22" s="32"/>
      <c r="C22" s="32"/>
    </row>
    <row r="23" spans="1:16" x14ac:dyDescent="0.25">
      <c r="B23" s="32"/>
      <c r="C23" s="32"/>
    </row>
    <row r="24" spans="1:16" x14ac:dyDescent="0.25">
      <c r="B24" s="15"/>
      <c r="C24" s="15"/>
    </row>
  </sheetData>
  <mergeCells count="19">
    <mergeCell ref="E19:F19"/>
    <mergeCell ref="G19:P19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8:C18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2026-08-12T10:59:21Z</dcterms:modified>
</cp:coreProperties>
</file>