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1720" windowHeight="13620"/>
  </bookViews>
  <sheets>
    <sheet name="Расчёт НМЦК" sheetId="4" r:id="rId1"/>
  </sheets>
  <definedNames>
    <definedName name="_xlnm._FilterDatabase" localSheetId="0" hidden="1">'Расчёт НМЦК'!$A$3:$N$22</definedName>
    <definedName name="_xlnm.Print_Area" localSheetId="0">'Расчёт НМЦК'!$A$1:$N$23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22" i="4" l="1"/>
  <c r="K21" i="4"/>
  <c r="L21" i="4" s="1"/>
  <c r="M21" i="4" s="1"/>
  <c r="N21" i="4" s="1"/>
  <c r="H21" i="4"/>
  <c r="I21" i="4" s="1"/>
  <c r="J21" i="4" s="1"/>
  <c r="K19" i="4"/>
  <c r="L19" i="4" s="1"/>
  <c r="M19" i="4" s="1"/>
  <c r="N19" i="4" s="1"/>
  <c r="H19" i="4"/>
  <c r="I19" i="4" s="1"/>
  <c r="J19" i="4" s="1"/>
  <c r="K18" i="4"/>
  <c r="L18" i="4" s="1"/>
  <c r="M18" i="4" s="1"/>
  <c r="N18" i="4" s="1"/>
  <c r="H18" i="4"/>
  <c r="I18" i="4" s="1"/>
  <c r="J18" i="4" s="1"/>
  <c r="K17" i="4"/>
  <c r="L17" i="4" s="1"/>
  <c r="M17" i="4" s="1"/>
  <c r="N17" i="4" s="1"/>
  <c r="H17" i="4"/>
  <c r="I17" i="4" s="1"/>
  <c r="J17" i="4" s="1"/>
  <c r="K16" i="4"/>
  <c r="L16" i="4" s="1"/>
  <c r="M16" i="4" s="1"/>
  <c r="N16" i="4" s="1"/>
  <c r="H16" i="4"/>
  <c r="I16" i="4" s="1"/>
  <c r="J16" i="4" s="1"/>
  <c r="K15" i="4"/>
  <c r="L15" i="4" s="1"/>
  <c r="M15" i="4" s="1"/>
  <c r="N15" i="4" s="1"/>
  <c r="H15" i="4"/>
  <c r="I15" i="4" s="1"/>
  <c r="J15" i="4" s="1"/>
  <c r="K20" i="4"/>
  <c r="L20" i="4" s="1"/>
  <c r="M20" i="4" s="1"/>
  <c r="N20" i="4" s="1"/>
  <c r="H20" i="4"/>
  <c r="I20" i="4" s="1"/>
  <c r="J20" i="4" s="1"/>
  <c r="K14" i="4"/>
  <c r="L14" i="4" s="1"/>
  <c r="M14" i="4" s="1"/>
  <c r="N14" i="4" s="1"/>
  <c r="H14" i="4"/>
  <c r="I14" i="4" s="1"/>
  <c r="J14" i="4" s="1"/>
  <c r="K13" i="4" l="1"/>
  <c r="L13" i="4" s="1"/>
  <c r="M13" i="4" s="1"/>
  <c r="N13" i="4" s="1"/>
  <c r="H13" i="4"/>
  <c r="I13" i="4" s="1"/>
  <c r="J13" i="4" s="1"/>
</calcChain>
</file>

<file path=xl/sharedStrings.xml><?xml version="1.0" encoding="utf-8"?>
<sst xmlns="http://schemas.openxmlformats.org/spreadsheetml/2006/main" count="38" uniqueCount="22">
  <si>
    <t>Цена за единицу изм. с округлением (вниз) до сотых долей после запятой (руб.)</t>
  </si>
  <si>
    <t>Цена за единицу изм. (руб.)</t>
  </si>
  <si>
    <t>Среднее квадратичное отклонение</t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</si>
  <si>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</si>
  <si>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</si>
  <si>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</si>
  <si>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</si>
  <si>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t>Кол-во</t>
  </si>
  <si>
    <t>Ед. изм</t>
  </si>
  <si>
    <t>Наименование предмета контракта</t>
  </si>
  <si>
    <t>№</t>
  </si>
  <si>
    <t>Обоснование начальной (максимальной) цены контракта</t>
  </si>
  <si>
    <t>НМЦК с учетом округления цены за единицу (руб.)</t>
  </si>
  <si>
    <t>В результате проведенного расчета НМЦК, цена контракта составила, руб.:</t>
  </si>
  <si>
    <r>
      <t xml:space="preserve">коэффициент вариации цен V (%)           </t>
    </r>
    <r>
      <rPr>
        <i/>
        <sz val="13"/>
        <rFont val="Times New Roman"/>
        <family val="1"/>
        <charset val="204"/>
      </rPr>
      <t xml:space="preserve">         (не должен превышать 33%)</t>
    </r>
  </si>
  <si>
    <r>
      <rPr>
        <b/>
        <sz val="13"/>
        <rFont val="Times New Roman"/>
        <family val="1"/>
        <charset val="204"/>
      </rPr>
      <t>Расчет НМЦК по формуле</t>
    </r>
    <r>
      <rPr>
        <sz val="13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</si>
  <si>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Жалюзи вертикальные </t>
  </si>
  <si>
    <t xml:space="preserve">Поставщик 1 (Исх. №б/н от 23.07.2026) 
</t>
  </si>
  <si>
    <t xml:space="preserve">Поставщик 2 (Исх. №б/н от 13.07.2026)
</t>
  </si>
  <si>
    <t xml:space="preserve">Поставщик 3 (Исх. №б/н от 27.07.2026)
</t>
  </si>
  <si>
    <t>При расчете начальной (максимальной) цены контракта применяется метод сопоставимых рыночных цен в соответствии с частями 2-6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</t>
  </si>
  <si>
    <t>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</si>
</sst>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2" borderId="0" xfId="0" applyFont="1" applyFill="1"/>
    <xf numFmtId="0" fontId="2" fillId="2" borderId="1" xfId="0" applyFont="1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4" fontId="2" fillId="2" borderId="0" xfId="0" applyNumberFormat="1" applyFont="1" applyFill="1"/>
    <xf numFmtId="0" fontId="3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4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5" fillId="0" borderId="1" xfId="0" applyFont="1" applyBorder="1"/>
    <xf numFmtId="0" fontId="2" fillId="2" borderId="0" xfId="0" applyFont="1" applyFill="1" applyAlignment="1">
      <alignment horizontal="right"/>
    </xf>
    <xf numFmtId="0" fontId="3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/>
    <xf numFmtId="0" fontId="2" fillId="2" borderId="3" xfId="0" applyFont="1" applyFill="1" applyBorder="1" applyAlignment="1"/>
    <xf numFmtId="2" fontId="3" fillId="2" borderId="1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287DE4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11</xdr:row>
      <xdr:rowOff>952500</xdr:rowOff>
    </xdr:from>
    <xdr:to>
      <xdr:col>8</xdr:col>
      <xdr:colOff>0</xdr:colOff>
      <xdr:row>11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5715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11</xdr:row>
      <xdr:rowOff>1238250</xdr:rowOff>
    </xdr:from>
    <xdr:to>
      <xdr:col>8</xdr:col>
      <xdr:colOff>457200</xdr:colOff>
      <xdr:row>11</xdr:row>
      <xdr:rowOff>1466850</xdr:rowOff>
    </xdr:to>
    <xdr:pic>
      <xdr:nvPicPr>
        <xdr:cNvPr id="3" name="Picture 6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5715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11</xdr:row>
      <xdr:rowOff>952500</xdr:rowOff>
    </xdr:from>
    <xdr:to>
      <xdr:col>8</xdr:col>
      <xdr:colOff>0</xdr:colOff>
      <xdr:row>11</xdr:row>
      <xdr:rowOff>1304925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5715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11</xdr:row>
      <xdr:rowOff>1238250</xdr:rowOff>
    </xdr:from>
    <xdr:to>
      <xdr:col>8</xdr:col>
      <xdr:colOff>457200</xdr:colOff>
      <xdr:row>11</xdr:row>
      <xdr:rowOff>1466850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5715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52668</xdr:colOff>
      <xdr:row>11</xdr:row>
      <xdr:rowOff>1299882</xdr:rowOff>
    </xdr:from>
    <xdr:to>
      <xdr:col>10</xdr:col>
      <xdr:colOff>33618</xdr:colOff>
      <xdr:row>11</xdr:row>
      <xdr:rowOff>1652307</xdr:rowOff>
    </xdr:to>
    <xdr:pic>
      <xdr:nvPicPr>
        <xdr:cNvPr id="6" name="Picture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8844" y="2218764"/>
          <a:ext cx="1191186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11</xdr:row>
      <xdr:rowOff>923925</xdr:rowOff>
    </xdr:from>
    <xdr:to>
      <xdr:col>8</xdr:col>
      <xdr:colOff>1019175</xdr:colOff>
      <xdr:row>11</xdr:row>
      <xdr:rowOff>1362075</xdr:rowOff>
    </xdr:to>
    <xdr:pic>
      <xdr:nvPicPr>
        <xdr:cNvPr id="7" name="Picture 2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5715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859491</xdr:colOff>
      <xdr:row>11</xdr:row>
      <xdr:rowOff>1622612</xdr:rowOff>
    </xdr:from>
    <xdr:to>
      <xdr:col>10</xdr:col>
      <xdr:colOff>2345391</xdr:colOff>
      <xdr:row>11</xdr:row>
      <xdr:rowOff>1984562</xdr:rowOff>
    </xdr:to>
    <xdr:pic>
      <xdr:nvPicPr>
        <xdr:cNvPr id="8" name="Picture 5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373" y="2261347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11</xdr:row>
      <xdr:rowOff>1238250</xdr:rowOff>
    </xdr:from>
    <xdr:to>
      <xdr:col>10</xdr:col>
      <xdr:colOff>457200</xdr:colOff>
      <xdr:row>11</xdr:row>
      <xdr:rowOff>1466850</xdr:rowOff>
    </xdr:to>
    <xdr:pic>
      <xdr:nvPicPr>
        <xdr:cNvPr id="9" name="Picture 6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0" y="5715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7"/>
  <sheetViews>
    <sheetView tabSelected="1" view="pageBreakPreview" zoomScale="85" zoomScaleNormal="85" zoomScaleSheetLayoutView="85" workbookViewId="0">
      <selection activeCell="N29" sqref="N29"/>
    </sheetView>
  </sheetViews>
  <sheetFormatPr defaultColWidth="9.140625" defaultRowHeight="16.5" x14ac:dyDescent="0.25"/>
  <cols>
    <col min="1" max="1" width="5.42578125" style="3" customWidth="1"/>
    <col min="2" max="2" width="42.85546875" style="3" customWidth="1"/>
    <col min="3" max="3" width="9.42578125" style="3" bestFit="1" customWidth="1"/>
    <col min="4" max="4" width="10.28515625" style="3" bestFit="1" customWidth="1"/>
    <col min="5" max="5" width="18.42578125" style="3" customWidth="1"/>
    <col min="6" max="6" width="18.7109375" style="3" customWidth="1"/>
    <col min="7" max="7" width="19" style="3" customWidth="1"/>
    <col min="8" max="8" width="21.5703125" style="3" customWidth="1"/>
    <col min="9" max="9" width="15.42578125" style="3" customWidth="1"/>
    <col min="10" max="10" width="18.140625" style="3" customWidth="1"/>
    <col min="11" max="11" width="42.28515625" style="3" customWidth="1"/>
    <col min="12" max="12" width="14.7109375" style="3" customWidth="1"/>
    <col min="13" max="14" width="22.85546875" style="3" customWidth="1"/>
    <col min="15" max="15" width="18" style="1" customWidth="1"/>
    <col min="16" max="16384" width="9.140625" style="1"/>
  </cols>
  <sheetData>
    <row r="1" spans="1:27" x14ac:dyDescent="0.25">
      <c r="F1" s="19"/>
      <c r="G1" s="19"/>
      <c r="H1" s="19"/>
      <c r="I1" s="19"/>
      <c r="J1" s="19"/>
      <c r="K1" s="19"/>
      <c r="L1" s="19"/>
      <c r="M1" s="19"/>
      <c r="N1" s="19"/>
    </row>
    <row r="2" spans="1:27" x14ac:dyDescent="0.25">
      <c r="F2" s="19"/>
      <c r="G2" s="19"/>
      <c r="H2" s="19"/>
      <c r="I2" s="19"/>
      <c r="J2" s="19"/>
      <c r="K2" s="19"/>
      <c r="L2" s="19"/>
      <c r="M2" s="19"/>
      <c r="N2" s="19"/>
    </row>
    <row r="3" spans="1:27" x14ac:dyDescent="0.25">
      <c r="H3" s="19"/>
      <c r="I3" s="19"/>
      <c r="J3" s="19"/>
      <c r="K3" s="19"/>
      <c r="L3" s="19"/>
      <c r="M3" s="19"/>
      <c r="N3" s="19"/>
    </row>
    <row r="4" spans="1:27" ht="16.5" customHeight="1" x14ac:dyDescent="0.25">
      <c r="A4" s="20" t="s">
        <v>11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6.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6.5" customHeight="1" x14ac:dyDescent="0.25">
      <c r="A6" s="31" t="s">
        <v>20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6.5" customHeight="1" x14ac:dyDescent="0.2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6.5" customHeight="1" x14ac:dyDescent="0.25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6.5" customHeight="1" x14ac:dyDescent="0.25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6.5" customHeight="1" x14ac:dyDescent="0.25">
      <c r="A11" s="30" t="s">
        <v>10</v>
      </c>
      <c r="B11" s="22" t="s">
        <v>9</v>
      </c>
      <c r="C11" s="22" t="s">
        <v>8</v>
      </c>
      <c r="D11" s="22" t="s">
        <v>7</v>
      </c>
      <c r="E11" s="22" t="s">
        <v>6</v>
      </c>
      <c r="F11" s="22"/>
      <c r="G11" s="22"/>
      <c r="H11" s="29" t="s">
        <v>5</v>
      </c>
      <c r="I11" s="29"/>
      <c r="J11" s="29"/>
      <c r="K11" s="26" t="s">
        <v>4</v>
      </c>
      <c r="L11" s="27"/>
      <c r="M11" s="27"/>
      <c r="N11" s="28"/>
    </row>
    <row r="12" spans="1:27" ht="168.75" customHeight="1" x14ac:dyDescent="0.25">
      <c r="A12" s="30"/>
      <c r="B12" s="22"/>
      <c r="C12" s="22"/>
      <c r="D12" s="22"/>
      <c r="E12" s="6" t="s">
        <v>17</v>
      </c>
      <c r="F12" s="6" t="s">
        <v>18</v>
      </c>
      <c r="G12" s="6" t="s">
        <v>19</v>
      </c>
      <c r="H12" s="6" t="s">
        <v>3</v>
      </c>
      <c r="I12" s="6" t="s">
        <v>2</v>
      </c>
      <c r="J12" s="6" t="s">
        <v>14</v>
      </c>
      <c r="K12" s="4" t="s">
        <v>15</v>
      </c>
      <c r="L12" s="6" t="s">
        <v>1</v>
      </c>
      <c r="M12" s="6" t="s">
        <v>0</v>
      </c>
      <c r="N12" s="6" t="s">
        <v>12</v>
      </c>
    </row>
    <row r="13" spans="1:27" s="17" customFormat="1" x14ac:dyDescent="0.25">
      <c r="A13" s="10">
        <v>1</v>
      </c>
      <c r="B13" s="18" t="s">
        <v>16</v>
      </c>
      <c r="C13" s="10" t="s">
        <v>21</v>
      </c>
      <c r="D13" s="11">
        <v>1</v>
      </c>
      <c r="E13" s="12">
        <v>5400</v>
      </c>
      <c r="F13" s="13">
        <v>6243</v>
      </c>
      <c r="G13" s="13">
        <v>5500</v>
      </c>
      <c r="H13" s="14">
        <f>AVERAGE(E13:G13)</f>
        <v>5714.333333333333</v>
      </c>
      <c r="I13" s="15">
        <f>SQRT(((SUM((POWER(E13-H13,2)),(POWER(F13-H13,2)),(POWER(G13-H13,2)))/(COLUMNS(E13:G13)-1))))</f>
        <v>460.5608899302386</v>
      </c>
      <c r="J13" s="15">
        <f t="shared" ref="J13" si="0">I13/H13*100</f>
        <v>8.0597484092090994</v>
      </c>
      <c r="K13" s="14">
        <f>((D13/3)*(SUM(E13:G13)))</f>
        <v>5714.333333333333</v>
      </c>
      <c r="L13" s="14">
        <f>K13/D13</f>
        <v>5714.333333333333</v>
      </c>
      <c r="M13" s="14">
        <f t="shared" ref="M13" si="1">ROUND(L13,2)</f>
        <v>5714.33</v>
      </c>
      <c r="N13" s="14">
        <f>M13*D13</f>
        <v>5714.33</v>
      </c>
      <c r="O13" s="16"/>
    </row>
    <row r="14" spans="1:27" s="17" customFormat="1" x14ac:dyDescent="0.25">
      <c r="A14" s="10">
        <v>2</v>
      </c>
      <c r="B14" s="18" t="s">
        <v>16</v>
      </c>
      <c r="C14" s="10" t="s">
        <v>21</v>
      </c>
      <c r="D14" s="11">
        <v>2</v>
      </c>
      <c r="E14" s="12">
        <v>6950</v>
      </c>
      <c r="F14" s="13">
        <v>7503</v>
      </c>
      <c r="G14" s="13">
        <v>7000</v>
      </c>
      <c r="H14" s="14">
        <f>AVERAGE(E14:G14)</f>
        <v>7151</v>
      </c>
      <c r="I14" s="15">
        <f>SQRT(((SUM((POWER(E14-H14,2)),(POWER(F14-H14,2)),(POWER(G14-H14,2)))/(COLUMNS(E14:G14)-1))))</f>
        <v>305.86434901766501</v>
      </c>
      <c r="J14" s="15">
        <f t="shared" ref="J14:J18" si="2">I14/H14*100</f>
        <v>4.2772248499184036</v>
      </c>
      <c r="K14" s="14">
        <f>((D14/3)*(SUM(E14:G14)))</f>
        <v>14302</v>
      </c>
      <c r="L14" s="14">
        <f>K14/D14</f>
        <v>7151</v>
      </c>
      <c r="M14" s="14">
        <f t="shared" ref="M14:M18" si="3">ROUND(L14,2)</f>
        <v>7151</v>
      </c>
      <c r="N14" s="14">
        <f>M14*D14</f>
        <v>14302</v>
      </c>
      <c r="O14" s="16"/>
    </row>
    <row r="15" spans="1:27" s="17" customFormat="1" x14ac:dyDescent="0.25">
      <c r="A15" s="10">
        <v>3</v>
      </c>
      <c r="B15" s="18" t="s">
        <v>16</v>
      </c>
      <c r="C15" s="10" t="s">
        <v>21</v>
      </c>
      <c r="D15" s="11">
        <v>1</v>
      </c>
      <c r="E15" s="12">
        <v>5700</v>
      </c>
      <c r="F15" s="13">
        <v>6208</v>
      </c>
      <c r="G15" s="13">
        <v>5850</v>
      </c>
      <c r="H15" s="14">
        <f>AVERAGE(E15:G15)</f>
        <v>5919.333333333333</v>
      </c>
      <c r="I15" s="15">
        <f>SQRT(((SUM((POWER(E15-H15,2)),(POWER(F15-H15,2)),(POWER(G15-H15,2)))/(COLUMNS(E15:G15)-1))))</f>
        <v>261.00063856882292</v>
      </c>
      <c r="J15" s="15">
        <f t="shared" si="2"/>
        <v>4.4092911122112222</v>
      </c>
      <c r="K15" s="14">
        <f>((D15/3)*(SUM(E15:G15)))</f>
        <v>5919.333333333333</v>
      </c>
      <c r="L15" s="14">
        <f>K15/D15</f>
        <v>5919.333333333333</v>
      </c>
      <c r="M15" s="14">
        <f t="shared" si="3"/>
        <v>5919.33</v>
      </c>
      <c r="N15" s="14">
        <f>M15*D15</f>
        <v>5919.33</v>
      </c>
      <c r="O15" s="16"/>
    </row>
    <row r="16" spans="1:27" s="17" customFormat="1" x14ac:dyDescent="0.25">
      <c r="A16" s="10">
        <v>4</v>
      </c>
      <c r="B16" s="18" t="s">
        <v>16</v>
      </c>
      <c r="C16" s="10" t="s">
        <v>21</v>
      </c>
      <c r="D16" s="11">
        <v>1</v>
      </c>
      <c r="E16" s="12">
        <v>6100</v>
      </c>
      <c r="F16" s="13">
        <v>6637</v>
      </c>
      <c r="G16" s="13">
        <v>6200</v>
      </c>
      <c r="H16" s="14">
        <f>AVERAGE(E16:G16)</f>
        <v>6312.333333333333</v>
      </c>
      <c r="I16" s="15">
        <f>SQRT(((SUM((POWER(E16-H16,2)),(POWER(F16-H16,2)),(POWER(G16-H16,2)))/(COLUMNS(E16:G16)-1))))</f>
        <v>285.58069495911894</v>
      </c>
      <c r="J16" s="15">
        <f t="shared" si="2"/>
        <v>4.5241700632484383</v>
      </c>
      <c r="K16" s="14">
        <f>((D16/3)*(SUM(E16:G16)))</f>
        <v>6312.333333333333</v>
      </c>
      <c r="L16" s="14">
        <f>K16/D16</f>
        <v>6312.333333333333</v>
      </c>
      <c r="M16" s="14">
        <f t="shared" si="3"/>
        <v>6312.33</v>
      </c>
      <c r="N16" s="14">
        <f>M16*D16</f>
        <v>6312.33</v>
      </c>
      <c r="O16" s="16"/>
    </row>
    <row r="17" spans="1:15" s="17" customFormat="1" x14ac:dyDescent="0.25">
      <c r="A17" s="10">
        <v>5</v>
      </c>
      <c r="B17" s="18" t="s">
        <v>16</v>
      </c>
      <c r="C17" s="10" t="s">
        <v>21</v>
      </c>
      <c r="D17" s="11">
        <v>2</v>
      </c>
      <c r="E17" s="12">
        <v>6800</v>
      </c>
      <c r="F17" s="13">
        <v>7403</v>
      </c>
      <c r="G17" s="13">
        <v>6900</v>
      </c>
      <c r="H17" s="14">
        <f>AVERAGE(E17:G17)</f>
        <v>7034.333333333333</v>
      </c>
      <c r="I17" s="15">
        <f>SQRT(((SUM((POWER(E17-H17,2)),(POWER(F17-H17,2)),(POWER(G17-H17,2)))/(COLUMNS(E17:G17)-1))))</f>
        <v>323.16610795894627</v>
      </c>
      <c r="J17" s="15">
        <f t="shared" si="2"/>
        <v>4.5941255929338904</v>
      </c>
      <c r="K17" s="14">
        <f>((D17/3)*(SUM(E17:G17)))</f>
        <v>14068.666666666666</v>
      </c>
      <c r="L17" s="14">
        <f>K17/D17</f>
        <v>7034.333333333333</v>
      </c>
      <c r="M17" s="14">
        <f t="shared" si="3"/>
        <v>7034.33</v>
      </c>
      <c r="N17" s="14">
        <f>M17*D17</f>
        <v>14068.66</v>
      </c>
      <c r="O17" s="16"/>
    </row>
    <row r="18" spans="1:15" s="17" customFormat="1" x14ac:dyDescent="0.25">
      <c r="A18" s="10">
        <v>6</v>
      </c>
      <c r="B18" s="18" t="s">
        <v>16</v>
      </c>
      <c r="C18" s="10" t="s">
        <v>21</v>
      </c>
      <c r="D18" s="11">
        <v>1</v>
      </c>
      <c r="E18" s="12">
        <v>5970</v>
      </c>
      <c r="F18" s="13">
        <v>6524</v>
      </c>
      <c r="G18" s="13">
        <v>6000</v>
      </c>
      <c r="H18" s="14">
        <f>AVERAGE(E18:G18)</f>
        <v>6164.666666666667</v>
      </c>
      <c r="I18" s="15">
        <f>SQRT(((SUM((POWER(E18-H18,2)),(POWER(F18-H18,2)),(POWER(G18-H18,2)))/(COLUMNS(E18:G18)-1))))</f>
        <v>311.55309873813377</v>
      </c>
      <c r="J18" s="15">
        <f t="shared" si="2"/>
        <v>5.0538514989423664</v>
      </c>
      <c r="K18" s="14">
        <f>((D18/3)*(SUM(E18:G18)))</f>
        <v>6164.6666666666661</v>
      </c>
      <c r="L18" s="14">
        <f>K18/D18</f>
        <v>6164.6666666666661</v>
      </c>
      <c r="M18" s="14">
        <f t="shared" si="3"/>
        <v>6164.67</v>
      </c>
      <c r="N18" s="14">
        <f>M18*D18</f>
        <v>6164.67</v>
      </c>
      <c r="O18" s="16"/>
    </row>
    <row r="19" spans="1:15" s="17" customFormat="1" x14ac:dyDescent="0.25">
      <c r="A19" s="10">
        <v>7</v>
      </c>
      <c r="B19" s="18" t="s">
        <v>16</v>
      </c>
      <c r="C19" s="10" t="s">
        <v>21</v>
      </c>
      <c r="D19" s="11">
        <v>1</v>
      </c>
      <c r="E19" s="12">
        <v>5970</v>
      </c>
      <c r="F19" s="13">
        <v>6524</v>
      </c>
      <c r="G19" s="13">
        <v>6100</v>
      </c>
      <c r="H19" s="14">
        <f>AVERAGE(E19:G19)</f>
        <v>6198</v>
      </c>
      <c r="I19" s="15">
        <f>SQRT(((SUM((POWER(E19-H19,2)),(POWER(F19-H19,2)),(POWER(G19-H19,2)))/(COLUMNS(E19:G19)-1))))</f>
        <v>289.71020002754477</v>
      </c>
      <c r="J19" s="15">
        <f t="shared" ref="J19" si="4">I19/H19*100</f>
        <v>4.6742529852782315</v>
      </c>
      <c r="K19" s="14">
        <f>((D19/3)*(SUM(E19:G19)))</f>
        <v>6198</v>
      </c>
      <c r="L19" s="14">
        <f>K19/D19</f>
        <v>6198</v>
      </c>
      <c r="M19" s="14">
        <f t="shared" ref="M19" si="5">ROUND(L19,2)</f>
        <v>6198</v>
      </c>
      <c r="N19" s="14">
        <f>M19*D19</f>
        <v>6198</v>
      </c>
      <c r="O19" s="16"/>
    </row>
    <row r="20" spans="1:15" s="17" customFormat="1" x14ac:dyDescent="0.25">
      <c r="A20" s="10">
        <v>8</v>
      </c>
      <c r="B20" s="18" t="s">
        <v>16</v>
      </c>
      <c r="C20" s="10" t="s">
        <v>21</v>
      </c>
      <c r="D20" s="11">
        <v>2</v>
      </c>
      <c r="E20" s="12">
        <v>6900</v>
      </c>
      <c r="F20" s="13">
        <v>7471</v>
      </c>
      <c r="G20" s="13">
        <v>7100</v>
      </c>
      <c r="H20" s="14">
        <f>AVERAGE(E20:G20)</f>
        <v>7157</v>
      </c>
      <c r="I20" s="15">
        <f>SQRT(((SUM((POWER(E20-H20,2)),(POWER(F20-H20,2)),(POWER(G20-H20,2)))/(COLUMNS(E20:G20)-1))))</f>
        <v>289.73608681004856</v>
      </c>
      <c r="J20" s="15">
        <f t="shared" ref="J20" si="6">I20/H20*100</f>
        <v>4.048289601928861</v>
      </c>
      <c r="K20" s="14">
        <f>((D20/3)*(SUM(E20:G20)))</f>
        <v>14314</v>
      </c>
      <c r="L20" s="14">
        <f>K20/D20</f>
        <v>7157</v>
      </c>
      <c r="M20" s="14">
        <f t="shared" ref="M20" si="7">ROUND(L20,2)</f>
        <v>7157</v>
      </c>
      <c r="N20" s="14">
        <f>M20*D20</f>
        <v>14314</v>
      </c>
      <c r="O20" s="16"/>
    </row>
    <row r="21" spans="1:15" s="17" customFormat="1" x14ac:dyDescent="0.25">
      <c r="A21" s="10">
        <v>9</v>
      </c>
      <c r="B21" s="18" t="s">
        <v>16</v>
      </c>
      <c r="C21" s="10" t="s">
        <v>21</v>
      </c>
      <c r="D21" s="11">
        <v>1</v>
      </c>
      <c r="E21" s="12">
        <v>5700</v>
      </c>
      <c r="F21" s="13">
        <v>6163</v>
      </c>
      <c r="G21" s="13">
        <v>5500</v>
      </c>
      <c r="H21" s="14">
        <f>AVERAGE(E21:G21)</f>
        <v>5787.666666666667</v>
      </c>
      <c r="I21" s="15">
        <f>SQRT(((SUM((POWER(E21-H21,2)),(POWER(F21-H21,2)),(POWER(G21-H21,2)))/(COLUMNS(E21:G21)-1))))</f>
        <v>340.08283304708772</v>
      </c>
      <c r="J21" s="15">
        <f t="shared" ref="J21" si="8">I21/H21*100</f>
        <v>5.8759920471189488</v>
      </c>
      <c r="K21" s="14">
        <f>((D21/3)*(SUM(E21:G21)))</f>
        <v>5787.6666666666661</v>
      </c>
      <c r="L21" s="14">
        <f>K21/D21</f>
        <v>5787.6666666666661</v>
      </c>
      <c r="M21" s="14">
        <f t="shared" ref="M21" si="9">ROUND(L21,2)</f>
        <v>5787.67</v>
      </c>
      <c r="N21" s="14">
        <f>M21*D21</f>
        <v>5787.67</v>
      </c>
      <c r="O21" s="16"/>
    </row>
    <row r="22" spans="1:15" s="3" customFormat="1" x14ac:dyDescent="0.25">
      <c r="A22" s="23" t="s">
        <v>13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5"/>
      <c r="N22" s="5">
        <f>N13+N14+N15+N16+N17+N18+N19+N20+N21</f>
        <v>78780.990000000005</v>
      </c>
      <c r="O22" s="8"/>
    </row>
    <row r="24" spans="1:15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5" ht="3.75" customHeight="1" x14ac:dyDescent="0.2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7" spans="1:15" x14ac:dyDescent="0.25">
      <c r="N27" s="8"/>
    </row>
  </sheetData>
  <mergeCells count="14">
    <mergeCell ref="F1:N1"/>
    <mergeCell ref="F2:N2"/>
    <mergeCell ref="A4:N4"/>
    <mergeCell ref="A24:N25"/>
    <mergeCell ref="D11:D12"/>
    <mergeCell ref="A22:M22"/>
    <mergeCell ref="H3:N3"/>
    <mergeCell ref="K11:N11"/>
    <mergeCell ref="E11:G11"/>
    <mergeCell ref="H11:J11"/>
    <mergeCell ref="A11:A12"/>
    <mergeCell ref="B11:B12"/>
    <mergeCell ref="C11:C12"/>
    <mergeCell ref="A6:N9"/>
  </mergeCells>
  <pageMargins left="0.70866141732283472" right="0.70866141732283472" top="0.74803149606299213" bottom="0.74803149606299213" header="0.31496062992125984" footer="0.31496062992125984"/>
  <pageSetup paperSize="8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Расчёт НМЦК</vt:lpstr>
      <vt:lpstr>'Расчёт НМЦК'!Область_печати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</dc:creator>
  <cp:lastModifiedBy>Балухта Татьяна Владимировна</cp:lastModifiedBy>
  <cp:lastPrinted>2022-03-01T02:01:24Z</cp:lastPrinted>
  <dcterms:created xsi:type="dcterms:W3CDTF">2017-04-24T23:08:05Z</dcterms:created>
  <dcterms:modified xsi:type="dcterms:W3CDTF">2026-08-12T05:00:36Z</dcterms:modified>
</cp:coreProperties>
</file>