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65" windowWidth="20730" windowHeight="9915"/>
  </bookViews>
  <sheets>
    <sheet name="таблица НМЦК" sheetId="1" r:id="rId1"/>
  </sheets>
  <calcPr calcId="124519"/>
</workbook>
</file>

<file path=xl/calcChain.xml><?xml version="1.0" encoding="utf-8"?>
<calcChain xmlns="http://schemas.openxmlformats.org/spreadsheetml/2006/main">
  <c r="H8" i="1"/>
  <c r="K8"/>
  <c r="L8" s="1"/>
  <c r="J8"/>
  <c r="I8"/>
  <c r="Q8"/>
  <c r="P8"/>
  <c r="O8"/>
  <c r="N8"/>
  <c r="M8"/>
  <c r="I10" l="1"/>
  <c r="L10"/>
</calcChain>
</file>

<file path=xl/sharedStrings.xml><?xml version="1.0" encoding="utf-8"?>
<sst xmlns="http://schemas.openxmlformats.org/spreadsheetml/2006/main" count="31" uniqueCount="28">
  <si>
    <t>коэффициент вариации</t>
  </si>
  <si>
    <t>среднее арифметическое знач</t>
  </si>
  <si>
    <t>Количество коммерческих предложений</t>
  </si>
  <si>
    <t>среднее квадратичное отклонение</t>
  </si>
  <si>
    <t>Коммерч. Предл. №1</t>
  </si>
  <si>
    <t>Коммерч. Предл. №2</t>
  </si>
  <si>
    <t>Коммерч. Предл. №3</t>
  </si>
  <si>
    <t>№ п/п</t>
  </si>
  <si>
    <t>Количество товара, работы, услуги</t>
  </si>
  <si>
    <t>ед. измерения</t>
  </si>
  <si>
    <t>НМЦК ТРУ</t>
  </si>
  <si>
    <t>ИТОГО:</t>
  </si>
  <si>
    <t>Х</t>
  </si>
  <si>
    <t xml:space="preserve">Дата подготовки обоснования НМЦК: </t>
  </si>
  <si>
    <t>X</t>
  </si>
  <si>
    <t>КП1*кол</t>
  </si>
  <si>
    <t>КП2*кол</t>
  </si>
  <si>
    <t>КП3*кол</t>
  </si>
  <si>
    <t>КП4*кол</t>
  </si>
  <si>
    <t>КП5*кол</t>
  </si>
  <si>
    <t xml:space="preserve">Обоснование цены контракта произведено методом сопоставимых рыночных цен (анализа рынка) с применением формул, согласно методическим рекомендациям, утвержденным Приказом Министерства экономического развития Российской Федерации от 02.10.2013 г. № 567 «Об утверждении Методических рекомендаций по применению методов определения начальной (максимальной) цены договора, цены договора, заключаемого с единственным поставщиком (подрядчиком, исполнителем)». </t>
  </si>
  <si>
    <t>Расчет НМЦК:</t>
  </si>
  <si>
    <t xml:space="preserve">Ф. И. О. исполнителя: </t>
  </si>
  <si>
    <t>Наименование, основные характеристики объекта закупки</t>
  </si>
  <si>
    <t>шт</t>
  </si>
  <si>
    <t>Обоснование начальной (максимальной) цены контракта, заключаемого с исполнителем на поставку звукового оборудования</t>
  </si>
  <si>
    <t>С.Н. Донцов</t>
  </si>
  <si>
    <t>Звуковое оборудование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</si>
</sst>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6B8B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center" vertical="top" wrapText="1"/>
    </xf>
    <xf numFmtId="0" fontId="2" fillId="0" borderId="0" xfId="0" applyFont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</xf>
    <xf numFmtId="0" fontId="3" fillId="2" borderId="2" xfId="0" applyFont="1" applyFill="1" applyBorder="1" applyAlignment="1" applyProtection="1">
      <alignment horizontal="center" vertical="top" wrapText="1"/>
    </xf>
    <xf numFmtId="0" fontId="2" fillId="0" borderId="1" xfId="0" applyFont="1" applyBorder="1" applyAlignment="1" applyProtection="1">
      <alignment horizontal="center" vertical="top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3" fontId="2" fillId="0" borderId="1" xfId="0" applyNumberFormat="1" applyFont="1" applyBorder="1" applyAlignment="1" applyProtection="1">
      <alignment horizontal="center" vertical="top"/>
      <protection locked="0"/>
    </xf>
    <xf numFmtId="49" fontId="2" fillId="0" borderId="1" xfId="0" applyNumberFormat="1" applyFont="1" applyBorder="1" applyAlignment="1" applyProtection="1">
      <alignment horizontal="center" vertical="top"/>
      <protection locked="0"/>
    </xf>
    <xf numFmtId="4" fontId="2" fillId="0" borderId="1" xfId="0" applyNumberFormat="1" applyFont="1" applyBorder="1" applyAlignment="1" applyProtection="1">
      <alignment horizontal="center" vertical="top"/>
      <protection locked="0"/>
    </xf>
    <xf numFmtId="4" fontId="2" fillId="0" borderId="3" xfId="0" applyNumberFormat="1" applyFont="1" applyBorder="1" applyAlignment="1" applyProtection="1">
      <alignment horizontal="center" vertical="top"/>
      <protection locked="0"/>
    </xf>
    <xf numFmtId="4" fontId="2" fillId="0" borderId="1" xfId="0" applyNumberFormat="1" applyFont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right" vertical="top"/>
      <protection locked="0"/>
    </xf>
    <xf numFmtId="0" fontId="3" fillId="0" borderId="1" xfId="0" applyFont="1" applyFill="1" applyBorder="1" applyAlignment="1" applyProtection="1">
      <alignment horizontal="center" vertical="top"/>
    </xf>
    <xf numFmtId="0" fontId="3" fillId="0" borderId="1" xfId="0" applyFont="1" applyBorder="1" applyAlignment="1" applyProtection="1">
      <alignment horizontal="center" vertical="top"/>
    </xf>
    <xf numFmtId="0" fontId="2" fillId="3" borderId="0" xfId="0" applyFont="1" applyFill="1" applyProtection="1">
      <protection locked="0"/>
    </xf>
    <xf numFmtId="0" fontId="2" fillId="3" borderId="0" xfId="0" applyFont="1" applyFill="1" applyAlignment="1" applyProtection="1">
      <alignment horizontal="right"/>
      <protection locked="0"/>
    </xf>
    <xf numFmtId="0" fontId="2" fillId="4" borderId="0" xfId="0" applyFont="1" applyFill="1" applyProtection="1">
      <protection locked="0"/>
    </xf>
    <xf numFmtId="0" fontId="2" fillId="0" borderId="0" xfId="0" applyFont="1" applyAlignment="1">
      <alignment vertical="top" wrapText="1"/>
    </xf>
    <xf numFmtId="0" fontId="2" fillId="5" borderId="1" xfId="0" applyFont="1" applyFill="1" applyBorder="1" applyAlignment="1" applyProtection="1">
      <alignment horizontal="center" vertical="top" wrapText="1"/>
    </xf>
    <xf numFmtId="4" fontId="2" fillId="5" borderId="4" xfId="0" applyNumberFormat="1" applyFont="1" applyFill="1" applyBorder="1" applyAlignment="1" applyProtection="1">
      <alignment horizontal="center" vertical="top"/>
    </xf>
    <xf numFmtId="4" fontId="2" fillId="5" borderId="1" xfId="0" applyNumberFormat="1" applyFont="1" applyFill="1" applyBorder="1" applyAlignment="1" applyProtection="1">
      <alignment horizontal="center" vertical="top"/>
    </xf>
    <xf numFmtId="0" fontId="2" fillId="5" borderId="1" xfId="0" applyFont="1" applyFill="1" applyBorder="1" applyAlignment="1" applyProtection="1">
      <alignment horizontal="center" vertical="top"/>
    </xf>
    <xf numFmtId="0" fontId="2" fillId="0" borderId="1" xfId="0" applyFont="1" applyBorder="1" applyAlignment="1" applyProtection="1">
      <alignment horizontal="center" vertical="center" wrapText="1"/>
    </xf>
    <xf numFmtId="14" fontId="2" fillId="0" borderId="0" xfId="0" applyNumberFormat="1" applyFont="1" applyProtection="1">
      <protection locked="0"/>
    </xf>
    <xf numFmtId="0" fontId="2" fillId="0" borderId="0" xfId="0" applyFont="1" applyAlignment="1" applyProtection="1">
      <protection locked="0"/>
    </xf>
    <xf numFmtId="0" fontId="3" fillId="0" borderId="1" xfId="0" applyFont="1" applyBorder="1" applyAlignment="1" applyProtection="1">
      <alignment vertical="top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Q17"/>
  <sheetViews>
    <sheetView tabSelected="1" topLeftCell="A4" workbookViewId="0">
      <selection activeCell="B9" sqref="B9"/>
    </sheetView>
  </sheetViews>
  <sheetFormatPr defaultRowHeight="15"/>
  <cols>
    <col min="1" max="1" width="5.7109375" style="3" customWidth="1"/>
    <col min="2" max="2" width="39.140625" style="1" customWidth="1"/>
    <col min="3" max="3" width="15.140625" style="1" customWidth="1"/>
    <col min="4" max="4" width="10.7109375" style="2" customWidth="1"/>
    <col min="5" max="5" width="11.5703125" style="1" customWidth="1"/>
    <col min="6" max="6" width="12.85546875" style="1" customWidth="1"/>
    <col min="7" max="7" width="10.85546875" style="1" customWidth="1"/>
    <col min="8" max="8" width="14.7109375" style="1" customWidth="1"/>
    <col min="9" max="9" width="13.85546875" style="1" customWidth="1"/>
    <col min="10" max="10" width="13" style="1" customWidth="1"/>
    <col min="11" max="11" width="14.28515625" style="1" customWidth="1"/>
    <col min="12" max="12" width="12.42578125" style="1" customWidth="1"/>
    <col min="13" max="17" width="0" style="1" hidden="1" customWidth="1"/>
    <col min="18" max="16384" width="9.140625" style="1"/>
  </cols>
  <sheetData>
    <row r="2" spans="1:17" ht="38.25" customHeight="1">
      <c r="B2" s="34" t="s">
        <v>25</v>
      </c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7" ht="6" customHeight="1">
      <c r="F3" s="23"/>
      <c r="G3" s="23"/>
      <c r="H3" s="23"/>
      <c r="I3" s="23"/>
      <c r="J3" s="23"/>
      <c r="K3" s="23"/>
      <c r="L3" s="23"/>
    </row>
    <row r="4" spans="1:17" ht="54" customHeight="1">
      <c r="B4" s="32" t="s">
        <v>20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</row>
    <row r="5" spans="1:17">
      <c r="B5" s="1" t="s">
        <v>21</v>
      </c>
    </row>
    <row r="6" spans="1:17" s="6" customFormat="1" ht="51" customHeight="1">
      <c r="A6" s="5" t="s">
        <v>7</v>
      </c>
      <c r="B6" s="28" t="s">
        <v>23</v>
      </c>
      <c r="C6" s="5" t="s">
        <v>8</v>
      </c>
      <c r="D6" s="5" t="s">
        <v>9</v>
      </c>
      <c r="E6" s="5" t="s">
        <v>4</v>
      </c>
      <c r="F6" s="5" t="s">
        <v>5</v>
      </c>
      <c r="G6" s="5" t="s">
        <v>6</v>
      </c>
      <c r="H6" s="24" t="s">
        <v>3</v>
      </c>
      <c r="I6" s="24" t="s">
        <v>0</v>
      </c>
      <c r="J6" s="24" t="s">
        <v>1</v>
      </c>
      <c r="K6" s="24" t="s">
        <v>2</v>
      </c>
      <c r="L6" s="24" t="s">
        <v>10</v>
      </c>
      <c r="M6" s="6" t="s">
        <v>15</v>
      </c>
      <c r="N6" s="6" t="s">
        <v>16</v>
      </c>
      <c r="O6" s="6" t="s">
        <v>17</v>
      </c>
      <c r="P6" s="6" t="s">
        <v>18</v>
      </c>
      <c r="Q6" s="6" t="s">
        <v>19</v>
      </c>
    </row>
    <row r="7" spans="1:17" s="4" customFormat="1" ht="20.25" customHeight="1">
      <c r="A7" s="7">
        <v>1</v>
      </c>
      <c r="B7" s="7">
        <v>2</v>
      </c>
      <c r="C7" s="7">
        <v>3</v>
      </c>
      <c r="D7" s="7">
        <v>4</v>
      </c>
      <c r="E7" s="8">
        <v>5</v>
      </c>
      <c r="F7" s="8">
        <v>6</v>
      </c>
      <c r="G7" s="8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</row>
    <row r="8" spans="1:17">
      <c r="A8" s="9">
        <v>1</v>
      </c>
      <c r="B8" s="10" t="s">
        <v>27</v>
      </c>
      <c r="C8" s="11">
        <v>1</v>
      </c>
      <c r="D8" s="12" t="s">
        <v>24</v>
      </c>
      <c r="E8" s="13">
        <v>41590</v>
      </c>
      <c r="F8" s="14">
        <v>44980</v>
      </c>
      <c r="G8" s="15">
        <v>42355</v>
      </c>
      <c r="H8" s="25">
        <f>IF(ISERROR(SQRT(VARP(E8:G8))),"",SQRT(VARP(E8:G8)))</f>
        <v>1451.7403349084161</v>
      </c>
      <c r="I8" s="26">
        <f t="shared" ref="I8" si="0">IF(ISERROR(STDEVPA(E8:G8)/(SUM(E8:G8)/COUNTIF(E8:G8,"&gt;0"))*100)=TRUE,"",STDEVPA(E8:G8)/(SUM(E8:G8)/COUNTIF(E8:G8,"&gt;0"))*100)</f>
        <v>3.3781043278846212</v>
      </c>
      <c r="J8" s="26">
        <f t="shared" ref="J8" si="1">IF(ISERROR(AVERAGE(E8:G8))=TRUE,"",AVERAGE(E8:G8))</f>
        <v>42975</v>
      </c>
      <c r="K8" s="27">
        <f t="shared" ref="K8" si="2">IF(COUNTIF(E8:G8,"&gt;0")&gt;0,COUNTIF(E8:G8,"&gt;0"),"")</f>
        <v>3</v>
      </c>
      <c r="L8" s="26">
        <f t="shared" ref="L8" si="3">IF(ISERROR(C8/K8*SUM(E8:G8))=TRUE,"",C8/K8*SUM(E8:G8))</f>
        <v>42975</v>
      </c>
      <c r="M8" s="16">
        <f>C8*E8</f>
        <v>41590</v>
      </c>
      <c r="N8" s="16">
        <f>C8*F8</f>
        <v>44980</v>
      </c>
      <c r="O8" s="16">
        <f>C8*G8</f>
        <v>42355</v>
      </c>
      <c r="P8" s="16" t="e">
        <f>C8*#REF!</f>
        <v>#REF!</v>
      </c>
      <c r="Q8" s="16" t="e">
        <f>C8*#REF!</f>
        <v>#REF!</v>
      </c>
    </row>
    <row r="9" spans="1:17">
      <c r="B9" s="16"/>
      <c r="C9" s="16"/>
      <c r="D9" s="17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</row>
    <row r="10" spans="1:17">
      <c r="A10" s="31" t="s">
        <v>11</v>
      </c>
      <c r="B10" s="31"/>
      <c r="C10" s="18" t="s">
        <v>14</v>
      </c>
      <c r="D10" s="19" t="s">
        <v>12</v>
      </c>
      <c r="E10" s="26"/>
      <c r="F10" s="26"/>
      <c r="G10" s="26"/>
      <c r="H10" s="19" t="s">
        <v>12</v>
      </c>
      <c r="I10" s="26">
        <f>IF(ISERROR(AVERAGE(I8:I9))=TRUE,"",AVERAGE(I8:I9))</f>
        <v>3.3781043278846212</v>
      </c>
      <c r="J10" s="19" t="s">
        <v>12</v>
      </c>
      <c r="K10" s="19" t="s">
        <v>12</v>
      </c>
      <c r="L10" s="26">
        <f>IF(SUM(L8:L9)=0,"",SUM(L8:L9))</f>
        <v>42975</v>
      </c>
      <c r="M10" s="16"/>
      <c r="N10" s="16"/>
      <c r="O10" s="16"/>
      <c r="P10" s="16"/>
      <c r="Q10" s="16"/>
    </row>
    <row r="11" spans="1:17">
      <c r="B11" s="1" t="s">
        <v>13</v>
      </c>
      <c r="C11" s="29">
        <v>46188</v>
      </c>
    </row>
    <row r="12" spans="1:17">
      <c r="D12" s="30"/>
      <c r="E12" s="30"/>
      <c r="F12" s="30"/>
      <c r="G12" s="30"/>
      <c r="H12" s="30"/>
      <c r="I12" s="30"/>
      <c r="J12" s="30"/>
      <c r="K12" s="30"/>
      <c r="L12" s="30"/>
    </row>
    <row r="13" spans="1:17">
      <c r="B13" s="1" t="s">
        <v>22</v>
      </c>
      <c r="C13" s="1" t="s">
        <v>26</v>
      </c>
      <c r="D13" s="35"/>
      <c r="E13" s="35"/>
      <c r="F13" s="35"/>
      <c r="G13" s="35"/>
      <c r="H13" s="35"/>
      <c r="I13" s="35"/>
      <c r="J13" s="35"/>
      <c r="K13" s="35"/>
      <c r="L13" s="35"/>
    </row>
    <row r="15" spans="1:17" ht="17.25" customHeight="1">
      <c r="B15" s="20"/>
      <c r="C15" s="20"/>
      <c r="D15" s="21"/>
      <c r="E15" s="20"/>
      <c r="F15" s="20"/>
      <c r="G15" s="20"/>
    </row>
    <row r="16" spans="1:17">
      <c r="B16" s="22"/>
    </row>
    <row r="17" spans="2:2">
      <c r="B17" s="22"/>
    </row>
  </sheetData>
  <sheetProtection formatCells="0" formatColumns="0" insertRows="0" deleteRows="0"/>
  <mergeCells count="4">
    <mergeCell ref="A10:B10"/>
    <mergeCell ref="B4:M4"/>
    <mergeCell ref="B2:L2"/>
    <mergeCell ref="D13:L13"/>
  </mergeCells>
  <phoneticPr fontId="1" type="noConversion"/>
  <pageMargins left="0.78740157480314965" right="0.39370078740157483" top="0.39370078740157483" bottom="0.39370078740157483" header="0.31496062992125984" footer="0.31496062992125984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 НМЦК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StarodubtsevaEN</dc:creator>
  <cp:lastModifiedBy>Серый</cp:lastModifiedBy>
  <cp:lastPrinted>2014-03-27T05:43:00Z</cp:lastPrinted>
  <dcterms:created xsi:type="dcterms:W3CDTF">2014-02-24T03:58:15Z</dcterms:created>
  <dcterms:modified xsi:type="dcterms:W3CDTF">2026-06-15T19:06:17Z</dcterms:modified>
</cp:coreProperties>
</file>