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filterPrivacy="1"/>
  <xr:revisionPtr revIDLastSave="0" documentId="13_ncr:1_{77AE450F-1E62-443F-8F78-36E4C62592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6" l="1"/>
  <c r="P10" i="6" s="1"/>
  <c r="O9" i="6"/>
  <c r="P9" i="6" s="1"/>
  <c r="L10" i="6"/>
  <c r="K10" i="6"/>
  <c r="J10" i="6"/>
  <c r="L9" i="6"/>
  <c r="K9" i="6"/>
  <c r="J9" i="6"/>
  <c r="O11" i="6" l="1"/>
  <c r="P11" i="6" s="1"/>
  <c r="P12" i="6" s="1"/>
  <c r="L11" i="6"/>
  <c r="K11" i="6"/>
  <c r="J11" i="6"/>
</calcChain>
</file>

<file path=xl/sharedStrings.xml><?xml version="1.0" encoding="utf-8"?>
<sst xmlns="http://schemas.openxmlformats.org/spreadsheetml/2006/main" count="33" uniqueCount="29">
  <si>
    <t>Наименование товара                         Основные характеристики объекта закупки</t>
  </si>
  <si>
    <t>Номер источника</t>
  </si>
  <si>
    <t>Среднее значение цены</t>
  </si>
  <si>
    <t>Среднее квадратичное отклонение</t>
  </si>
  <si>
    <t>Коэффициент вариации (д.б. &lt; 33%)</t>
  </si>
  <si>
    <t>Ед. изм.</t>
  </si>
  <si>
    <t>Количество объекта закупки</t>
  </si>
  <si>
    <t>НМЦ объекта закупки</t>
  </si>
  <si>
    <t>Значение цены указаное в источнике</t>
  </si>
  <si>
    <t>№ ПП</t>
  </si>
  <si>
    <r>
      <t xml:space="preserve">Используемый метод определения НМЦК:  </t>
    </r>
    <r>
      <rPr>
        <sz val="11"/>
        <color indexed="8"/>
        <rFont val="Times New Roman"/>
        <family val="1"/>
        <charset val="204"/>
      </rPr>
      <t xml:space="preserve">Метод сопоставимых рыночных цен (анализ рынка) </t>
    </r>
  </si>
  <si>
    <t xml:space="preserve">                         Обоснование начальной (максимальной) цены контракта</t>
  </si>
  <si>
    <t>Цена за 1 ед., используемая для расчета максимальной цены контракта</t>
  </si>
  <si>
    <t>ОКПД2/КТРУ</t>
  </si>
  <si>
    <t xml:space="preserve">Информация об установлении приоритета товарам российского происхождения
</t>
  </si>
  <si>
    <t>НИЦК</t>
  </si>
  <si>
    <t>Наименьшее значение цены контракта</t>
  </si>
  <si>
    <t>преим-во</t>
  </si>
  <si>
    <t>шт</t>
  </si>
  <si>
    <t>Поставка  комплектующих для текущего ремонта водосточной системы</t>
  </si>
  <si>
    <t>Труба ВС ф100*3000мм</t>
  </si>
  <si>
    <t>24.20.13.190</t>
  </si>
  <si>
    <t>Колено ВС ф100 гнутое</t>
  </si>
  <si>
    <t>Крепление трубы ВС ф100</t>
  </si>
  <si>
    <t>25.99.29.190</t>
  </si>
  <si>
    <t>25.94.12.190</t>
  </si>
  <si>
    <t xml:space="preserve">Коммерческое предложение Поставщика № 2  </t>
  </si>
  <si>
    <t xml:space="preserve">Коммерческое предложение Поставщика № 3 </t>
  </si>
  <si>
    <t xml:space="preserve">Коммерческое предложение Поставщика № 1  счет 366 от 18.09.2026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</si>
</sst>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68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10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0" xfId="1" applyNumberFormat="1" applyFont="1" applyAlignment="1">
      <alignment wrapText="1"/>
    </xf>
    <xf numFmtId="0" fontId="6" fillId="0" borderId="0" xfId="0" applyFont="1"/>
    <xf numFmtId="0" fontId="11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0" fontId="8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Fill="1"/>
    <xf numFmtId="4" fontId="1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4" fontId="16" fillId="0" borderId="10" xfId="0" applyNumberFormat="1" applyFont="1" applyFill="1" applyBorder="1" applyAlignment="1">
      <alignment horizontal="center" vertical="center"/>
    </xf>
    <xf numFmtId="0" fontId="14" fillId="0" borderId="0" xfId="0" applyFont="1" applyBorder="1"/>
    <xf numFmtId="4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="145" zoomScaleNormal="145" workbookViewId="0">
      <selection activeCell="E7" sqref="E7:I7"/>
    </sheetView>
  </sheetViews>
  <sheetFormatPr defaultRowHeight="15" x14ac:dyDescent="0.25"/>
  <cols>
    <col min="1" max="1" width="4.140625" style="31" customWidth="1"/>
    <col min="2" max="2" width="25" style="31" customWidth="1"/>
    <col min="3" max="3" width="13.140625" style="31" customWidth="1"/>
    <col min="4" max="4" width="13.42578125" style="31" customWidth="1"/>
    <col min="5" max="5" width="13.28515625" style="31" customWidth="1"/>
    <col min="6" max="6" width="13.140625" style="31" customWidth="1"/>
    <col min="7" max="7" width="12.85546875" style="31" customWidth="1"/>
    <col min="8" max="8" width="2.7109375" style="31" customWidth="1"/>
    <col min="9" max="9" width="2.85546875" style="31" customWidth="1"/>
    <col min="10" max="10" width="8" style="31" customWidth="1"/>
    <col min="11" max="11" width="9.7109375" style="31" customWidth="1"/>
    <col min="12" max="12" width="9.140625" style="31"/>
    <col min="13" max="13" width="8.140625" style="31" customWidth="1"/>
    <col min="14" max="14" width="9.140625" style="31"/>
    <col min="15" max="15" width="10.42578125" style="31" customWidth="1"/>
    <col min="16" max="16" width="13" style="31" customWidth="1"/>
    <col min="17" max="16384" width="9.140625" style="31"/>
  </cols>
  <sheetData>
    <row r="1" spans="1:16" ht="16.5" customHeight="1" x14ac:dyDescent="0.25">
      <c r="A1" s="1"/>
      <c r="B1" s="57" t="s">
        <v>11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2"/>
    </row>
    <row r="2" spans="1:16" s="32" customFormat="1" ht="16.5" customHeight="1" x14ac:dyDescent="0.25">
      <c r="A2" s="22"/>
      <c r="B2" s="58" t="s">
        <v>19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5" customHeight="1" x14ac:dyDescent="0.25">
      <c r="B3" s="59" t="s">
        <v>10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10.5" customHeight="1" x14ac:dyDescent="0.25">
      <c r="A4" s="1"/>
      <c r="B4" s="1"/>
      <c r="C4" s="1"/>
      <c r="E4" s="1"/>
      <c r="F4" s="2"/>
      <c r="G4" s="2"/>
      <c r="H4" s="2"/>
      <c r="I4" s="2"/>
      <c r="J4" s="2"/>
      <c r="K4" s="4"/>
      <c r="L4" s="5"/>
      <c r="M4" s="4"/>
      <c r="N4" s="2"/>
      <c r="O4" s="3"/>
      <c r="P4" s="2"/>
    </row>
    <row r="5" spans="1:16" ht="12.75" customHeight="1" x14ac:dyDescent="0.25">
      <c r="A5" s="61" t="s">
        <v>9</v>
      </c>
      <c r="B5" s="61" t="s">
        <v>0</v>
      </c>
      <c r="C5" s="64" t="s">
        <v>13</v>
      </c>
      <c r="D5" s="67" t="s">
        <v>14</v>
      </c>
      <c r="E5" s="61" t="s">
        <v>1</v>
      </c>
      <c r="F5" s="61"/>
      <c r="G5" s="61"/>
      <c r="H5" s="61"/>
      <c r="I5" s="61"/>
      <c r="J5" s="61" t="s">
        <v>2</v>
      </c>
      <c r="K5" s="60" t="s">
        <v>3</v>
      </c>
      <c r="L5" s="60" t="s">
        <v>4</v>
      </c>
      <c r="M5" s="61" t="s">
        <v>5</v>
      </c>
      <c r="N5" s="61" t="s">
        <v>6</v>
      </c>
      <c r="O5" s="61" t="s">
        <v>12</v>
      </c>
      <c r="P5" s="62" t="s">
        <v>7</v>
      </c>
    </row>
    <row r="6" spans="1:16" ht="76.5" customHeight="1" x14ac:dyDescent="0.25">
      <c r="A6" s="61"/>
      <c r="B6" s="61"/>
      <c r="C6" s="65"/>
      <c r="D6" s="67"/>
      <c r="E6" s="40" t="s">
        <v>28</v>
      </c>
      <c r="F6" s="40" t="s">
        <v>26</v>
      </c>
      <c r="G6" s="40" t="s">
        <v>27</v>
      </c>
      <c r="H6" s="16">
        <v>4</v>
      </c>
      <c r="I6" s="16">
        <v>5</v>
      </c>
      <c r="J6" s="61"/>
      <c r="K6" s="60"/>
      <c r="L6" s="60"/>
      <c r="M6" s="61"/>
      <c r="N6" s="61"/>
      <c r="O6" s="61"/>
      <c r="P6" s="62"/>
    </row>
    <row r="7" spans="1:16" ht="16.5" customHeight="1" x14ac:dyDescent="0.25">
      <c r="A7" s="61"/>
      <c r="B7" s="61"/>
      <c r="C7" s="66"/>
      <c r="D7" s="67"/>
      <c r="E7" s="61" t="s">
        <v>8</v>
      </c>
      <c r="F7" s="61"/>
      <c r="G7" s="61"/>
      <c r="H7" s="61"/>
      <c r="I7" s="61"/>
      <c r="J7" s="61"/>
      <c r="K7" s="60"/>
      <c r="L7" s="60"/>
      <c r="M7" s="61"/>
      <c r="N7" s="61"/>
      <c r="O7" s="61"/>
      <c r="P7" s="62"/>
    </row>
    <row r="8" spans="1:16" ht="12.75" customHeight="1" x14ac:dyDescent="0.25">
      <c r="A8" s="18">
        <v>1</v>
      </c>
      <c r="B8" s="16">
        <v>2</v>
      </c>
      <c r="C8" s="19">
        <v>3</v>
      </c>
      <c r="D8" s="16">
        <v>2</v>
      </c>
      <c r="E8" s="29">
        <v>4</v>
      </c>
      <c r="F8" s="29">
        <v>5</v>
      </c>
      <c r="G8" s="29">
        <v>6</v>
      </c>
      <c r="H8" s="29"/>
      <c r="I8" s="29"/>
      <c r="J8" s="29">
        <v>7</v>
      </c>
      <c r="K8" s="6">
        <v>8</v>
      </c>
      <c r="L8" s="6">
        <v>9</v>
      </c>
      <c r="M8" s="29">
        <v>10</v>
      </c>
      <c r="N8" s="29">
        <v>11</v>
      </c>
      <c r="O8" s="29">
        <v>12</v>
      </c>
      <c r="P8" s="7">
        <v>13</v>
      </c>
    </row>
    <row r="9" spans="1:16" ht="12.75" customHeight="1" x14ac:dyDescent="0.25">
      <c r="A9" s="42">
        <v>1</v>
      </c>
      <c r="B9" s="43" t="s">
        <v>20</v>
      </c>
      <c r="C9" s="44" t="s">
        <v>21</v>
      </c>
      <c r="D9" s="27" t="s">
        <v>17</v>
      </c>
      <c r="E9" s="47">
        <v>1000</v>
      </c>
      <c r="F9" s="47">
        <v>1000</v>
      </c>
      <c r="G9" s="47">
        <v>1280</v>
      </c>
      <c r="H9" s="45"/>
      <c r="I9" s="45"/>
      <c r="J9" s="21">
        <f t="shared" ref="J9:J10" si="0">IF(ISERROR(AVERAGE(E9:I9)),0,AVERAGE(E9:I9))</f>
        <v>1093.3333333333333</v>
      </c>
      <c r="K9" s="21">
        <f t="shared" ref="K9:K10" si="1">IF(ISERROR(STDEVA(E9:I9)),0,STDEVA(E9:I9))</f>
        <v>161.65807537309499</v>
      </c>
      <c r="L9" s="28">
        <f t="shared" ref="L9:L10" si="2">IF(ISERROR(STDEVA(E9:I9)/(SUM(E9:I9)/COUNTIF(E9:I9,"&gt;0"))),0,STDEVA(E9:I9)/(SUM(E9:I9)/COUNTIF(E9:I9,"&gt;0")))</f>
        <v>0.14785799576807471</v>
      </c>
      <c r="M9" s="45" t="s">
        <v>18</v>
      </c>
      <c r="N9" s="45">
        <v>2</v>
      </c>
      <c r="O9" s="26">
        <f t="shared" ref="O9:O11" si="3">IF(ISERROR(ROUND(AVERAGE(E9:I9),2)),0,ROUND(AVERAGE(E9:I9),2))</f>
        <v>1093.33</v>
      </c>
      <c r="P9" s="33">
        <f>N9*O9</f>
        <v>2186.66</v>
      </c>
    </row>
    <row r="10" spans="1:16" ht="12.75" customHeight="1" x14ac:dyDescent="0.25">
      <c r="A10" s="42">
        <v>2</v>
      </c>
      <c r="B10" s="46" t="s">
        <v>22</v>
      </c>
      <c r="C10" s="44" t="s">
        <v>24</v>
      </c>
      <c r="D10" s="27" t="s">
        <v>17</v>
      </c>
      <c r="E10" s="47">
        <v>300</v>
      </c>
      <c r="F10" s="47">
        <v>358</v>
      </c>
      <c r="G10" s="47">
        <v>461</v>
      </c>
      <c r="H10" s="45"/>
      <c r="I10" s="45"/>
      <c r="J10" s="21">
        <f t="shared" si="0"/>
        <v>373</v>
      </c>
      <c r="K10" s="21">
        <f t="shared" si="1"/>
        <v>81.541400527584756</v>
      </c>
      <c r="L10" s="28">
        <f t="shared" si="2"/>
        <v>0.21860965288896717</v>
      </c>
      <c r="M10" s="45" t="s">
        <v>18</v>
      </c>
      <c r="N10" s="45">
        <v>3</v>
      </c>
      <c r="O10" s="26">
        <f t="shared" si="3"/>
        <v>373</v>
      </c>
      <c r="P10" s="33">
        <f>N10*O10</f>
        <v>1119</v>
      </c>
    </row>
    <row r="11" spans="1:16" s="34" customFormat="1" ht="13.5" customHeight="1" x14ac:dyDescent="0.2">
      <c r="A11" s="25">
        <v>3</v>
      </c>
      <c r="B11" s="41" t="s">
        <v>23</v>
      </c>
      <c r="C11" s="39" t="s">
        <v>25</v>
      </c>
      <c r="D11" s="27" t="s">
        <v>17</v>
      </c>
      <c r="E11" s="48">
        <v>200</v>
      </c>
      <c r="F11" s="49">
        <v>193.37</v>
      </c>
      <c r="G11" s="49">
        <v>182</v>
      </c>
      <c r="H11" s="24"/>
      <c r="I11" s="17"/>
      <c r="J11" s="21">
        <f t="shared" ref="J11" si="4">IF(ISERROR(AVERAGE(E11:I11)),0,AVERAGE(E11:I11))</f>
        <v>191.79</v>
      </c>
      <c r="K11" s="21">
        <f t="shared" ref="K11" si="5">IF(ISERROR(STDEVA(E11:I11)),0,STDEVA(E11:I11))</f>
        <v>9.1034224333489</v>
      </c>
      <c r="L11" s="28">
        <f t="shared" ref="L11" si="6">IF(ISERROR(STDEVA(E11:I11)/(SUM(E11:I11)/COUNTIF(E11:I11,"&gt;0"))),0,STDEVA(E11:I11)/(SUM(E11:I11)/COUNTIF(E11:I11,"&gt;0")))</f>
        <v>4.7465573978564581E-2</v>
      </c>
      <c r="M11" s="38" t="s">
        <v>18</v>
      </c>
      <c r="N11" s="38">
        <v>3</v>
      </c>
      <c r="O11" s="26">
        <f t="shared" si="3"/>
        <v>191.79</v>
      </c>
      <c r="P11" s="33">
        <f>N11*O11</f>
        <v>575.37</v>
      </c>
    </row>
    <row r="12" spans="1:16" x14ac:dyDescent="0.25">
      <c r="A12" s="8"/>
      <c r="B12" s="63" t="s">
        <v>16</v>
      </c>
      <c r="C12" s="63"/>
      <c r="E12" s="37">
        <v>3500</v>
      </c>
      <c r="F12" s="8"/>
      <c r="G12" s="8"/>
      <c r="H12" s="8"/>
      <c r="I12" s="8"/>
      <c r="J12" s="9"/>
      <c r="K12" s="8"/>
      <c r="L12" s="10"/>
      <c r="M12" s="8"/>
      <c r="N12" s="11"/>
      <c r="O12" s="12" t="s">
        <v>15</v>
      </c>
      <c r="P12" s="35">
        <f>SUM(P9:P11)</f>
        <v>3881.0299999999997</v>
      </c>
    </row>
    <row r="13" spans="1:16" x14ac:dyDescent="0.25">
      <c r="A13" s="8"/>
      <c r="B13" s="13"/>
      <c r="C13" s="13"/>
      <c r="E13" s="55"/>
      <c r="F13" s="55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" ht="11.25" customHeight="1" x14ac:dyDescent="0.25">
      <c r="A14" s="8"/>
      <c r="B14" s="30"/>
      <c r="C14" s="30"/>
      <c r="E14" s="8"/>
      <c r="F14" s="8"/>
      <c r="G14" s="50"/>
      <c r="H14" s="50"/>
      <c r="I14" s="50"/>
      <c r="J14" s="50"/>
      <c r="K14" s="50"/>
      <c r="L14" s="50"/>
      <c r="M14" s="50"/>
      <c r="N14" s="50"/>
      <c r="O14" s="50"/>
      <c r="P14" s="14"/>
    </row>
    <row r="15" spans="1:16" ht="11.25" customHeight="1" x14ac:dyDescent="0.25">
      <c r="A15" s="8"/>
      <c r="B15" s="30"/>
      <c r="C15" s="30"/>
      <c r="E15" s="8"/>
      <c r="F15" s="8"/>
      <c r="G15" s="23"/>
      <c r="H15" s="23"/>
      <c r="I15" s="23"/>
      <c r="J15" s="23"/>
      <c r="K15" s="23"/>
      <c r="L15" s="23"/>
      <c r="M15" s="23"/>
      <c r="N15" s="23"/>
      <c r="O15" s="23"/>
      <c r="P15" s="14"/>
    </row>
    <row r="16" spans="1:16" ht="12.75" customHeight="1" x14ac:dyDescent="0.25">
      <c r="A16" s="8"/>
      <c r="B16" s="51"/>
      <c r="C16" s="51"/>
      <c r="D16" s="51"/>
      <c r="E16" s="51"/>
      <c r="F16" s="51"/>
      <c r="G16" s="52"/>
      <c r="H16" s="52"/>
      <c r="I16" s="52"/>
      <c r="J16" s="9"/>
      <c r="K16" s="53"/>
      <c r="L16" s="53"/>
      <c r="M16" s="53"/>
      <c r="N16" s="11"/>
      <c r="O16" s="8"/>
      <c r="P16" s="14"/>
    </row>
    <row r="17" spans="1:16" ht="12" customHeight="1" x14ac:dyDescent="0.25">
      <c r="A17" s="15"/>
      <c r="B17" s="30"/>
      <c r="C17" s="30"/>
      <c r="E17" s="8"/>
      <c r="F17" s="8"/>
      <c r="G17" s="54"/>
      <c r="H17" s="54"/>
      <c r="I17" s="54"/>
      <c r="J17" s="9"/>
      <c r="K17" s="8"/>
      <c r="L17" s="10"/>
      <c r="M17" s="8"/>
      <c r="N17" s="11"/>
      <c r="O17" s="8"/>
      <c r="P17" s="14"/>
    </row>
    <row r="21" spans="1:16" x14ac:dyDescent="0.25">
      <c r="B21" s="36"/>
      <c r="C21" s="36"/>
    </row>
    <row r="22" spans="1:16" x14ac:dyDescent="0.25">
      <c r="B22" s="20"/>
      <c r="C22" s="20"/>
    </row>
    <row r="23" spans="1:16" x14ac:dyDescent="0.25">
      <c r="B23" s="36"/>
      <c r="C23" s="36"/>
    </row>
    <row r="24" spans="1:16" x14ac:dyDescent="0.25">
      <c r="B24" s="36"/>
      <c r="C24" s="36"/>
    </row>
    <row r="25" spans="1:16" x14ac:dyDescent="0.25">
      <c r="B25" s="20"/>
      <c r="C25" s="20"/>
    </row>
  </sheetData>
  <mergeCells count="24">
    <mergeCell ref="A5:A7"/>
    <mergeCell ref="B5:B7"/>
    <mergeCell ref="C5:C7"/>
    <mergeCell ref="E5:I5"/>
    <mergeCell ref="J5:J7"/>
    <mergeCell ref="D5:D7"/>
    <mergeCell ref="E13:F13"/>
    <mergeCell ref="G13:P13"/>
    <mergeCell ref="B1:O1"/>
    <mergeCell ref="B2:P2"/>
    <mergeCell ref="B3:P3"/>
    <mergeCell ref="K5:K7"/>
    <mergeCell ref="L5:L7"/>
    <mergeCell ref="M5:M7"/>
    <mergeCell ref="N5:N7"/>
    <mergeCell ref="O5:O7"/>
    <mergeCell ref="P5:P7"/>
    <mergeCell ref="E7:I7"/>
    <mergeCell ref="B12:C12"/>
    <mergeCell ref="G14:O14"/>
    <mergeCell ref="B16:F16"/>
    <mergeCell ref="G16:I16"/>
    <mergeCell ref="K16:M16"/>
    <mergeCell ref="G17:I1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2026-09-23T11:43:10Z</dcterms:modified>
</cp:coreProperties>
</file>