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24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1"/>
  <c r="P12"/>
  <c r="K20"/>
  <c r="J20"/>
  <c r="L20" l="1"/>
  <c r="J39"/>
  <c r="P39"/>
  <c r="J36"/>
  <c r="K36"/>
  <c r="J37"/>
  <c r="K37"/>
  <c r="K39"/>
  <c r="K38"/>
  <c r="J38"/>
  <c r="K35"/>
  <c r="J35"/>
  <c r="P35" s="1"/>
  <c r="K34"/>
  <c r="J34"/>
  <c r="K33"/>
  <c r="J33"/>
  <c r="K32"/>
  <c r="J32"/>
  <c r="K31"/>
  <c r="J31"/>
  <c r="K30"/>
  <c r="J30"/>
  <c r="K29"/>
  <c r="J29"/>
  <c r="K28"/>
  <c r="J28"/>
  <c r="P28" s="1"/>
  <c r="K27"/>
  <c r="J27"/>
  <c r="P27" s="1"/>
  <c r="K26"/>
  <c r="J26"/>
  <c r="P26" s="1"/>
  <c r="K25"/>
  <c r="J25"/>
  <c r="K24"/>
  <c r="J24"/>
  <c r="K23"/>
  <c r="J23"/>
  <c r="P23" s="1"/>
  <c r="K22"/>
  <c r="J22"/>
  <c r="P22" s="1"/>
  <c r="K21"/>
  <c r="J21"/>
  <c r="P21" s="1"/>
  <c r="K19"/>
  <c r="J19"/>
  <c r="P19" s="1"/>
  <c r="K18"/>
  <c r="J18"/>
  <c r="P18" s="1"/>
  <c r="K17"/>
  <c r="J17"/>
  <c r="P17" s="1"/>
  <c r="K16"/>
  <c r="J16"/>
  <c r="P16" s="1"/>
  <c r="K15"/>
  <c r="J15"/>
  <c r="K14"/>
  <c r="J14"/>
  <c r="K13"/>
  <c r="J13"/>
  <c r="P13" s="1"/>
  <c r="K12"/>
  <c r="J12"/>
  <c r="L23" l="1"/>
  <c r="L27"/>
  <c r="L35"/>
  <c r="P14"/>
  <c r="P33"/>
  <c r="P25"/>
  <c r="P15"/>
  <c r="P29"/>
  <c r="P38"/>
  <c r="P37"/>
  <c r="L37"/>
  <c r="P31"/>
  <c r="P30"/>
  <c r="P36"/>
  <c r="L36"/>
  <c r="L22"/>
  <c r="L15"/>
  <c r="L19"/>
  <c r="L32"/>
  <c r="L39"/>
  <c r="L24"/>
  <c r="L18"/>
  <c r="L16"/>
  <c r="L12"/>
  <c r="L31"/>
  <c r="L28"/>
  <c r="L38"/>
  <c r="L30"/>
  <c r="L25"/>
  <c r="L33"/>
  <c r="L14"/>
  <c r="L17"/>
  <c r="L21"/>
  <c r="L13"/>
  <c r="L26"/>
  <c r="L29"/>
  <c r="L34"/>
  <c r="P34"/>
  <c r="P24"/>
  <c r="P32"/>
  <c r="P40" l="1"/>
  <c r="G41" s="1"/>
</calcChain>
</file>

<file path=xl/sharedStrings.xml><?xml version="1.0" encoding="utf-8"?>
<sst xmlns="http://schemas.openxmlformats.org/spreadsheetml/2006/main" count="114" uniqueCount="57">
  <si>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</si>
  <si>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</si>
  <si>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</si>
  <si>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</si>
  <si>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</si>
  <si>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</si>
  <si>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</si>
  <si>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</si>
  <si>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</si>
  <si>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</si>
  <si>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 xml:space="preserve">Среднее квадратичное отклонение </t>
  </si>
  <si>
    <t>Коэффициент вариации (%)</t>
  </si>
  <si>
    <t>НДС, %</t>
  </si>
  <si>
    <t>НМЦК</t>
  </si>
  <si>
    <t>Цена (руб.)</t>
  </si>
  <si>
    <t>Итого:</t>
  </si>
  <si>
    <t>РАСЧЕТ НМЦК ДЛЯ МЕД. ИЗДЕЛИЙ</t>
  </si>
  <si>
    <t>Характеристики объекта закупки указаны в описании объекта закупки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</si>
  <si>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</si>
  <si>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Средняя арифметическая цена за единицу</t>
  </si>
  <si>
    <t>Начальная цена единицы МИ, 
без НДС (руб.)</t>
  </si>
  <si>
    <t>Поставщик 1</t>
  </si>
  <si>
    <t>Поставщик 2</t>
  </si>
  <si>
    <t>Поставщик 3</t>
  </si>
  <si>
    <t>рублей</t>
  </si>
  <si>
    <t xml:space="preserve">На основании проведенных расчетов НМЦК составляет: </t>
  </si>
  <si>
    <t>упаковка</t>
  </si>
  <si>
    <t>32.50.11.190</t>
  </si>
  <si>
    <t>Инструмент эндодонтический ручной. К-римеры 06/25</t>
  </si>
  <si>
    <t>Инструмент эндодонтический ручной. К-римеры 10/25</t>
  </si>
  <si>
    <t>Инструмент эндодонтический ручной. К-римеры 50/25</t>
  </si>
  <si>
    <t>Инструмент эндодонтический ручной. К-римеры 15/31</t>
  </si>
  <si>
    <t>Инструмент эндодонтический ручной. К-файлы 06/25</t>
  </si>
  <si>
    <t>Инструмент эндодонтический ручной. К-файлы 08/25</t>
  </si>
  <si>
    <t>Инструмент эндодонтический ручной. К-файлы 10/25</t>
  </si>
  <si>
    <t>Инструмент эндодонтический ручной. К-файлы 15/25</t>
  </si>
  <si>
    <t>Инструмент эндодонтический ручной. К-файлы 45/25</t>
  </si>
  <si>
    <t>Инструмент эндодонтический ручной. К-файлы 55/25</t>
  </si>
  <si>
    <t>Инструмент эндодонтический ручной. К-файлы 60/25</t>
  </si>
  <si>
    <t>Инструмент эндодонтический ручной. Н-файлы 06/25</t>
  </si>
  <si>
    <t>Инструмент эндодонтический ручной. Н-файлы 10/25</t>
  </si>
  <si>
    <t>Инструмент эндодонтический ручной. Н-файлы 15/25</t>
  </si>
  <si>
    <t>Инструмент эндодонтический ручной. Н-файлы 20/25</t>
  </si>
  <si>
    <t>Инструмент эндодонтический ручной. Н-файлы 30/25</t>
  </si>
  <si>
    <t>Штифт корневого канала бумажный 15/04</t>
  </si>
  <si>
    <t>Штифт корневого канала бумажный 20/04</t>
  </si>
  <si>
    <t>Штифт корневого канала бумажный 25/04</t>
  </si>
  <si>
    <t>Штифт корневого канала бумажный 30/04</t>
  </si>
  <si>
    <t>Штифт корневого канала бумажный 20/02</t>
  </si>
  <si>
    <t>Штифт корневого канала бумажный 25/02</t>
  </si>
  <si>
    <t>Штифт корневого канала бумажный 30/02</t>
  </si>
  <si>
    <t>Штифт корневого канала гуттаперчевый 15/04</t>
  </si>
  <si>
    <t>Штифт корневого канала гуттаперчевый 20/04</t>
  </si>
  <si>
    <t>Штифт корневого канала гуттаперчевый 25/04</t>
  </si>
  <si>
    <t>Инструмент эндодонтический ручной. К-файлы 20/25</t>
  </si>
  <si>
    <t>Инструмент стоматологический эндодонтический С+ файлы 10/25</t>
  </si>
  <si>
    <t>Начальная цена единицы МИ, 
с НДС (руб.)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</si>
</sst>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 applyAlignment="0"/>
    <xf numFmtId="0" fontId="2" fillId="0" borderId="0"/>
    <xf numFmtId="0" fontId="3" fillId="0" borderId="0"/>
    <xf numFmtId="0" fontId="1" fillId="0" borderId="0"/>
  </cellStyleXfs>
  <cellXfs count="66">
    <xf numFmtId="0" fontId="0" fillId="0" borderId="0" xfId="0"/>
    <xf numFmtId="1" fontId="6" fillId="0" borderId="0" xfId="0" applyNumberFormat="1" applyFont="1"/>
    <xf numFmtId="0" fontId="6" fillId="0" borderId="0" xfId="0" applyFont="1"/>
    <xf numFmtId="2" fontId="6" fillId="0" borderId="0" xfId="0" applyNumberFormat="1" applyFont="1" applyAlignment="1">
      <alignment vertical="top" wrapText="1"/>
    </xf>
    <xf numFmtId="2" fontId="6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6" fillId="0" borderId="0" xfId="0" applyFont="1" applyAlignment="1">
      <alignment wrapText="1"/>
    </xf>
    <xf numFmtId="1" fontId="4" fillId="0" borderId="0" xfId="0" applyNumberFormat="1" applyFont="1"/>
    <xf numFmtId="1" fontId="6" fillId="0" borderId="0" xfId="0" applyNumberFormat="1" applyFont="1" applyAlignment="1">
      <alignment vertical="top" wrapText="1"/>
    </xf>
    <xf numFmtId="4" fontId="6" fillId="0" borderId="0" xfId="0" applyNumberFormat="1" applyFont="1" applyAlignment="1">
      <alignment vertical="top" wrapText="1"/>
    </xf>
    <xf numFmtId="4" fontId="6" fillId="0" borderId="0" xfId="0" applyNumberFormat="1" applyFont="1"/>
    <xf numFmtId="4" fontId="4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3" fontId="4" fillId="0" borderId="1" xfId="3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3" fontId="5" fillId="0" borderId="1" xfId="3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3"/>
  <sheetViews>
    <sheetView tabSelected="1" view="pageBreakPreview" topLeftCell="C10" zoomScaleSheetLayoutView="100" workbookViewId="0">
      <selection activeCell="J28" sqref="J28"/>
    </sheetView>
  </sheetViews>
  <sheetFormatPr defaultColWidth="11.5703125" defaultRowHeight="15"/>
  <cols>
    <col min="1" max="1" width="7.85546875" style="10" customWidth="1"/>
    <col min="2" max="2" width="20.85546875" style="7" customWidth="1"/>
    <col min="3" max="3" width="39.140625" style="7" customWidth="1"/>
    <col min="4" max="4" width="16.140625" style="7" customWidth="1"/>
    <col min="5" max="5" width="11.85546875" style="7" customWidth="1"/>
    <col min="6" max="6" width="9.140625" style="10" customWidth="1"/>
    <col min="7" max="7" width="23.85546875" style="14" customWidth="1"/>
    <col min="8" max="8" width="22" style="14" customWidth="1"/>
    <col min="9" max="9" width="22" style="8" customWidth="1"/>
    <col min="10" max="10" width="18.28515625" style="14" customWidth="1"/>
    <col min="11" max="11" width="17.28515625" style="14" customWidth="1"/>
    <col min="12" max="12" width="14.140625" style="14" customWidth="1"/>
    <col min="13" max="13" width="16.42578125" style="14" customWidth="1"/>
    <col min="14" max="14" width="8.7109375" style="8" customWidth="1"/>
    <col min="15" max="15" width="10.42578125" style="14" customWidth="1"/>
    <col min="16" max="16" width="12.42578125" style="14" customWidth="1"/>
    <col min="17" max="48" width="9.140625" style="7" customWidth="1"/>
    <col min="49" max="16384" width="11.5703125" style="7"/>
  </cols>
  <sheetData>
    <row r="1" spans="1:16" ht="15" customHeight="1">
      <c r="A1" s="1" t="s">
        <v>0</v>
      </c>
      <c r="B1" s="2"/>
      <c r="C1" s="2"/>
      <c r="D1" s="2"/>
      <c r="E1" s="2"/>
      <c r="F1" s="11"/>
      <c r="G1" s="12"/>
      <c r="H1" s="12"/>
      <c r="I1" s="3"/>
      <c r="J1" s="12"/>
      <c r="K1" s="12"/>
      <c r="L1" s="12"/>
      <c r="M1" s="12"/>
      <c r="N1" s="3"/>
      <c r="O1" s="12"/>
      <c r="P1" s="13"/>
    </row>
    <row r="2" spans="1:16" ht="15" customHeight="1">
      <c r="A2" s="1"/>
      <c r="B2" s="2"/>
      <c r="C2" s="2"/>
      <c r="D2" s="2"/>
      <c r="E2" s="2"/>
      <c r="F2" s="1"/>
      <c r="G2" s="13"/>
      <c r="H2" s="13"/>
      <c r="I2" s="4"/>
      <c r="J2" s="13"/>
      <c r="K2" s="13"/>
      <c r="L2" s="13"/>
      <c r="M2" s="13"/>
      <c r="N2" s="4"/>
      <c r="O2" s="13"/>
      <c r="P2" s="13"/>
    </row>
    <row r="3" spans="1:16" ht="74.25" customHeight="1">
      <c r="A3" s="54" t="s">
        <v>1</v>
      </c>
      <c r="B3" s="54"/>
      <c r="C3" s="54"/>
      <c r="D3" s="54"/>
      <c r="E3" s="54"/>
      <c r="F3" s="54"/>
      <c r="G3" s="54"/>
      <c r="H3" s="55"/>
      <c r="I3" s="55"/>
      <c r="J3" s="55"/>
      <c r="K3" s="54"/>
      <c r="L3" s="54"/>
      <c r="M3" s="54"/>
      <c r="N3" s="54"/>
      <c r="O3" s="54"/>
      <c r="P3" s="54"/>
    </row>
    <row r="4" spans="1:16" ht="15" customHeight="1">
      <c r="A4" s="1"/>
      <c r="B4" s="2"/>
      <c r="C4" s="2"/>
      <c r="D4" s="2"/>
      <c r="E4" s="2"/>
      <c r="F4" s="1"/>
      <c r="G4" s="13"/>
      <c r="H4" s="13"/>
      <c r="I4" s="4"/>
      <c r="J4" s="13"/>
      <c r="K4" s="13"/>
      <c r="L4" s="13"/>
      <c r="M4" s="13"/>
      <c r="N4" s="4"/>
      <c r="O4" s="13"/>
      <c r="P4" s="13"/>
    </row>
    <row r="5" spans="1:16">
      <c r="A5" s="1"/>
      <c r="B5" s="2"/>
      <c r="C5" s="2"/>
      <c r="D5" s="2"/>
      <c r="E5" s="2"/>
      <c r="F5" s="1"/>
      <c r="G5" s="13"/>
      <c r="H5" s="13"/>
      <c r="I5" s="4"/>
      <c r="J5" s="13"/>
      <c r="K5" s="13"/>
      <c r="L5" s="13"/>
      <c r="M5" s="13"/>
      <c r="N5" s="4"/>
      <c r="O5" s="13"/>
      <c r="P5" s="13"/>
    </row>
    <row r="6" spans="1:16" ht="27" customHeight="1">
      <c r="A6" s="49" t="s">
        <v>2</v>
      </c>
      <c r="B6" s="49"/>
      <c r="C6" s="56" t="s">
        <v>17</v>
      </c>
      <c r="D6" s="57"/>
      <c r="E6" s="57"/>
      <c r="F6" s="57"/>
      <c r="G6" s="57"/>
      <c r="H6" s="58"/>
      <c r="I6" s="58"/>
      <c r="J6" s="59"/>
      <c r="K6" s="57"/>
      <c r="L6" s="57"/>
      <c r="M6" s="57"/>
      <c r="N6" s="57"/>
      <c r="O6" s="60"/>
      <c r="P6" s="61"/>
    </row>
    <row r="7" spans="1:16" ht="45" customHeight="1">
      <c r="A7" s="46" t="s">
        <v>3</v>
      </c>
      <c r="B7" s="46"/>
      <c r="C7" s="56" t="s">
        <v>4</v>
      </c>
      <c r="D7" s="57"/>
      <c r="E7" s="57"/>
      <c r="F7" s="57"/>
      <c r="G7" s="57"/>
      <c r="H7" s="58"/>
      <c r="I7" s="58"/>
      <c r="J7" s="59"/>
      <c r="K7" s="57"/>
      <c r="L7" s="57"/>
      <c r="M7" s="57"/>
      <c r="N7" s="57"/>
      <c r="O7" s="60"/>
      <c r="P7" s="61"/>
    </row>
    <row r="8" spans="1:16" ht="45" customHeight="1">
      <c r="A8" s="43" t="s">
        <v>16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5"/>
    </row>
    <row r="9" spans="1:16" ht="108" customHeight="1">
      <c r="A9" s="63" t="s">
        <v>18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29.25" customHeight="1">
      <c r="A10" s="48" t="s">
        <v>5</v>
      </c>
      <c r="B10" s="49" t="s">
        <v>6</v>
      </c>
      <c r="C10" s="49"/>
      <c r="D10" s="50" t="s">
        <v>7</v>
      </c>
      <c r="E10" s="49" t="s">
        <v>8</v>
      </c>
      <c r="F10" s="48" t="s">
        <v>9</v>
      </c>
      <c r="G10" s="16" t="s">
        <v>21</v>
      </c>
      <c r="H10" s="16" t="s">
        <v>22</v>
      </c>
      <c r="I10" s="5" t="s">
        <v>23</v>
      </c>
      <c r="J10" s="52" t="s">
        <v>19</v>
      </c>
      <c r="K10" s="52" t="s">
        <v>10</v>
      </c>
      <c r="L10" s="52" t="s">
        <v>11</v>
      </c>
      <c r="M10" s="52" t="s">
        <v>20</v>
      </c>
      <c r="N10" s="51" t="s">
        <v>12</v>
      </c>
      <c r="O10" s="52" t="s">
        <v>56</v>
      </c>
      <c r="P10" s="47" t="s">
        <v>13</v>
      </c>
    </row>
    <row r="11" spans="1:16" ht="32.25" customHeight="1">
      <c r="A11" s="48"/>
      <c r="B11" s="49"/>
      <c r="C11" s="49"/>
      <c r="D11" s="50"/>
      <c r="E11" s="53"/>
      <c r="F11" s="48"/>
      <c r="G11" s="16" t="s">
        <v>14</v>
      </c>
      <c r="H11" s="16" t="s">
        <v>14</v>
      </c>
      <c r="I11" s="5" t="s">
        <v>14</v>
      </c>
      <c r="J11" s="52"/>
      <c r="K11" s="52"/>
      <c r="L11" s="52"/>
      <c r="M11" s="52"/>
      <c r="N11" s="51"/>
      <c r="O11" s="52"/>
      <c r="P11" s="47"/>
    </row>
    <row r="12" spans="1:16">
      <c r="A12" s="24">
        <v>1</v>
      </c>
      <c r="B12" s="39" t="s">
        <v>28</v>
      </c>
      <c r="C12" s="40"/>
      <c r="D12" s="33" t="s">
        <v>27</v>
      </c>
      <c r="E12" s="17" t="s">
        <v>26</v>
      </c>
      <c r="F12" s="18">
        <v>5</v>
      </c>
      <c r="G12" s="23">
        <v>265</v>
      </c>
      <c r="H12" s="23">
        <v>278</v>
      </c>
      <c r="I12" s="23">
        <v>284</v>
      </c>
      <c r="J12" s="23">
        <f t="shared" ref="J12:J38" si="0">AVERAGE(G12:I12)</f>
        <v>275.66666666666669</v>
      </c>
      <c r="K12" s="23">
        <f>STDEV(G12:I12)</f>
        <v>9.7125348562220601</v>
      </c>
      <c r="L12" s="23">
        <f>(K12/J12)*100</f>
        <v>3.5232895488109039</v>
      </c>
      <c r="M12" s="23">
        <v>275.67</v>
      </c>
      <c r="N12" s="5">
        <v>0</v>
      </c>
      <c r="O12" s="31">
        <v>275.67</v>
      </c>
      <c r="P12" s="23">
        <f>O12*F12</f>
        <v>1378.3500000000001</v>
      </c>
    </row>
    <row r="13" spans="1:16">
      <c r="A13" s="24">
        <v>2</v>
      </c>
      <c r="B13" s="39" t="s">
        <v>29</v>
      </c>
      <c r="C13" s="40"/>
      <c r="D13" s="33" t="s">
        <v>27</v>
      </c>
      <c r="E13" s="17" t="s">
        <v>26</v>
      </c>
      <c r="F13" s="18">
        <v>177</v>
      </c>
      <c r="G13" s="23">
        <v>265</v>
      </c>
      <c r="H13" s="23">
        <v>278</v>
      </c>
      <c r="I13" s="23">
        <v>284</v>
      </c>
      <c r="J13" s="23">
        <f t="shared" si="0"/>
        <v>275.66666666666669</v>
      </c>
      <c r="K13" s="23">
        <f t="shared" ref="K13:K14" si="1">STDEV(G13:I13)</f>
        <v>9.7125348562220601</v>
      </c>
      <c r="L13" s="23">
        <f t="shared" ref="L13:L14" si="2">(K13/J13)*100</f>
        <v>3.5232895488109039</v>
      </c>
      <c r="M13" s="23">
        <v>275.67</v>
      </c>
      <c r="N13" s="5">
        <v>0</v>
      </c>
      <c r="O13" s="34">
        <v>275.67</v>
      </c>
      <c r="P13" s="23">
        <f t="shared" ref="P13:P39" si="3">O13*F13</f>
        <v>48793.590000000004</v>
      </c>
    </row>
    <row r="14" spans="1:16">
      <c r="A14" s="32">
        <v>3</v>
      </c>
      <c r="B14" s="39" t="s">
        <v>30</v>
      </c>
      <c r="C14" s="40"/>
      <c r="D14" s="33" t="s">
        <v>27</v>
      </c>
      <c r="E14" s="17" t="s">
        <v>26</v>
      </c>
      <c r="F14" s="18">
        <v>27</v>
      </c>
      <c r="G14" s="23">
        <v>330</v>
      </c>
      <c r="H14" s="23">
        <v>350</v>
      </c>
      <c r="I14" s="23">
        <v>350</v>
      </c>
      <c r="J14" s="23">
        <f t="shared" si="0"/>
        <v>343.33333333333331</v>
      </c>
      <c r="K14" s="23">
        <f t="shared" si="1"/>
        <v>11.547005383792936</v>
      </c>
      <c r="L14" s="23">
        <f t="shared" si="2"/>
        <v>3.3632054515901753</v>
      </c>
      <c r="M14" s="23">
        <v>343.33</v>
      </c>
      <c r="N14" s="5">
        <v>0</v>
      </c>
      <c r="O14" s="34">
        <v>343.33</v>
      </c>
      <c r="P14" s="23">
        <f t="shared" si="3"/>
        <v>9269.91</v>
      </c>
    </row>
    <row r="15" spans="1:16">
      <c r="A15" s="32">
        <v>4</v>
      </c>
      <c r="B15" s="39" t="s">
        <v>31</v>
      </c>
      <c r="C15" s="40"/>
      <c r="D15" s="33" t="s">
        <v>27</v>
      </c>
      <c r="E15" s="17" t="s">
        <v>26</v>
      </c>
      <c r="F15" s="18">
        <v>2</v>
      </c>
      <c r="G15" s="23">
        <v>265</v>
      </c>
      <c r="H15" s="23">
        <v>278</v>
      </c>
      <c r="I15" s="23">
        <v>280</v>
      </c>
      <c r="J15" s="23">
        <f t="shared" si="0"/>
        <v>274.33333333333331</v>
      </c>
      <c r="K15" s="23">
        <f>STDEV(G15:I15)</f>
        <v>8.1445278152467804</v>
      </c>
      <c r="L15" s="23">
        <f>(K15/J15)*100</f>
        <v>2.9688436750595799</v>
      </c>
      <c r="M15" s="23">
        <v>274.33</v>
      </c>
      <c r="N15" s="5">
        <v>0</v>
      </c>
      <c r="O15" s="34">
        <v>274.33</v>
      </c>
      <c r="P15" s="23">
        <f t="shared" si="3"/>
        <v>548.66</v>
      </c>
    </row>
    <row r="16" spans="1:16">
      <c r="A16" s="32">
        <v>5</v>
      </c>
      <c r="B16" s="39" t="s">
        <v>32</v>
      </c>
      <c r="C16" s="40"/>
      <c r="D16" s="33" t="s">
        <v>27</v>
      </c>
      <c r="E16" s="17" t="s">
        <v>26</v>
      </c>
      <c r="F16" s="18">
        <v>40</v>
      </c>
      <c r="G16" s="23">
        <v>265</v>
      </c>
      <c r="H16" s="23">
        <v>278</v>
      </c>
      <c r="I16" s="34">
        <v>280</v>
      </c>
      <c r="J16" s="23">
        <f t="shared" si="0"/>
        <v>274.33333333333331</v>
      </c>
      <c r="K16" s="23">
        <f t="shared" ref="K16:K17" si="4">STDEV(G16:I16)</f>
        <v>8.1445278152467804</v>
      </c>
      <c r="L16" s="23">
        <f t="shared" ref="L16:L17" si="5">(K16/J16)*100</f>
        <v>2.9688436750595799</v>
      </c>
      <c r="M16" s="23">
        <v>274.33</v>
      </c>
      <c r="N16" s="5">
        <v>0</v>
      </c>
      <c r="O16" s="35">
        <v>274.33</v>
      </c>
      <c r="P16" s="23">
        <f t="shared" si="3"/>
        <v>10973.199999999999</v>
      </c>
    </row>
    <row r="17" spans="1:16">
      <c r="A17" s="32">
        <v>6</v>
      </c>
      <c r="B17" s="39" t="s">
        <v>33</v>
      </c>
      <c r="C17" s="40"/>
      <c r="D17" s="33" t="s">
        <v>27</v>
      </c>
      <c r="E17" s="17" t="s">
        <v>26</v>
      </c>
      <c r="F17" s="18">
        <v>59</v>
      </c>
      <c r="G17" s="34">
        <v>265</v>
      </c>
      <c r="H17" s="34">
        <v>278</v>
      </c>
      <c r="I17" s="34">
        <v>280</v>
      </c>
      <c r="J17" s="23">
        <f t="shared" si="0"/>
        <v>274.33333333333331</v>
      </c>
      <c r="K17" s="23">
        <f t="shared" si="4"/>
        <v>8.1445278152467804</v>
      </c>
      <c r="L17" s="23">
        <f t="shared" si="5"/>
        <v>2.9688436750595799</v>
      </c>
      <c r="M17" s="23">
        <v>274.33</v>
      </c>
      <c r="N17" s="5">
        <v>0</v>
      </c>
      <c r="O17" s="35">
        <v>274.33</v>
      </c>
      <c r="P17" s="23">
        <f t="shared" si="3"/>
        <v>16185.47</v>
      </c>
    </row>
    <row r="18" spans="1:16">
      <c r="A18" s="32">
        <v>7</v>
      </c>
      <c r="B18" s="39" t="s">
        <v>34</v>
      </c>
      <c r="C18" s="40"/>
      <c r="D18" s="33" t="s">
        <v>27</v>
      </c>
      <c r="E18" s="17" t="s">
        <v>26</v>
      </c>
      <c r="F18" s="18">
        <v>130</v>
      </c>
      <c r="G18" s="34">
        <v>265</v>
      </c>
      <c r="H18" s="34">
        <v>278</v>
      </c>
      <c r="I18" s="34">
        <v>280</v>
      </c>
      <c r="J18" s="23">
        <f t="shared" si="0"/>
        <v>274.33333333333331</v>
      </c>
      <c r="K18" s="23">
        <f>STDEV(G18:I18)</f>
        <v>8.1445278152467804</v>
      </c>
      <c r="L18" s="23">
        <f>(K18/J18)*100</f>
        <v>2.9688436750595799</v>
      </c>
      <c r="M18" s="23">
        <v>274.33</v>
      </c>
      <c r="N18" s="5">
        <v>0</v>
      </c>
      <c r="O18" s="35">
        <v>274.33</v>
      </c>
      <c r="P18" s="23">
        <f t="shared" si="3"/>
        <v>35662.9</v>
      </c>
    </row>
    <row r="19" spans="1:16">
      <c r="A19" s="32">
        <v>8</v>
      </c>
      <c r="B19" s="39" t="s">
        <v>35</v>
      </c>
      <c r="C19" s="40"/>
      <c r="D19" s="33" t="s">
        <v>27</v>
      </c>
      <c r="E19" s="17" t="s">
        <v>26</v>
      </c>
      <c r="F19" s="26">
        <v>154</v>
      </c>
      <c r="G19" s="34">
        <v>265</v>
      </c>
      <c r="H19" s="34">
        <v>278</v>
      </c>
      <c r="I19" s="34">
        <v>280</v>
      </c>
      <c r="J19" s="23">
        <f t="shared" si="0"/>
        <v>274.33333333333331</v>
      </c>
      <c r="K19" s="23">
        <f t="shared" ref="K19:K21" si="6">STDEV(G19:I19)</f>
        <v>8.1445278152467804</v>
      </c>
      <c r="L19" s="23">
        <f t="shared" ref="L19:L21" si="7">(K19/J19)*100</f>
        <v>2.9688436750595799</v>
      </c>
      <c r="M19" s="23">
        <v>274.33</v>
      </c>
      <c r="N19" s="5">
        <v>0</v>
      </c>
      <c r="O19" s="35">
        <v>274.33</v>
      </c>
      <c r="P19" s="23">
        <f t="shared" si="3"/>
        <v>42246.82</v>
      </c>
    </row>
    <row r="20" spans="1:16">
      <c r="A20" s="32">
        <v>9</v>
      </c>
      <c r="B20" s="39" t="s">
        <v>54</v>
      </c>
      <c r="C20" s="40"/>
      <c r="D20" s="33" t="s">
        <v>27</v>
      </c>
      <c r="E20" s="17" t="s">
        <v>26</v>
      </c>
      <c r="F20" s="18">
        <v>21</v>
      </c>
      <c r="G20" s="34">
        <v>265</v>
      </c>
      <c r="H20" s="34">
        <v>278</v>
      </c>
      <c r="I20" s="34">
        <v>280</v>
      </c>
      <c r="J20" s="34">
        <f t="shared" ref="J20" si="8">AVERAGE(G20:I20)</f>
        <v>274.33333333333331</v>
      </c>
      <c r="K20" s="34">
        <f t="shared" ref="K20" si="9">STDEV(G20:I20)</f>
        <v>8.1445278152467804</v>
      </c>
      <c r="L20" s="34">
        <f t="shared" ref="L20" si="10">(K20/J20)*100</f>
        <v>2.9688436750595799</v>
      </c>
      <c r="M20" s="34">
        <v>274.33</v>
      </c>
      <c r="N20" s="5">
        <v>0</v>
      </c>
      <c r="O20" s="35">
        <v>274.33</v>
      </c>
      <c r="P20" s="34">
        <f t="shared" ref="P20" si="11">O20*F20</f>
        <v>5760.9299999999994</v>
      </c>
    </row>
    <row r="21" spans="1:16">
      <c r="A21" s="32">
        <v>10</v>
      </c>
      <c r="B21" s="39" t="s">
        <v>36</v>
      </c>
      <c r="C21" s="40"/>
      <c r="D21" s="33" t="s">
        <v>27</v>
      </c>
      <c r="E21" s="17" t="s">
        <v>26</v>
      </c>
      <c r="F21" s="18">
        <v>10</v>
      </c>
      <c r="G21" s="23">
        <v>556</v>
      </c>
      <c r="H21" s="23">
        <v>580</v>
      </c>
      <c r="I21" s="23">
        <v>560</v>
      </c>
      <c r="J21" s="23">
        <f t="shared" si="0"/>
        <v>565.33333333333337</v>
      </c>
      <c r="K21" s="23">
        <f t="shared" si="6"/>
        <v>12.858201014656519</v>
      </c>
      <c r="L21" s="23">
        <f t="shared" si="7"/>
        <v>2.2744459341963181</v>
      </c>
      <c r="M21" s="23">
        <v>565.33000000000004</v>
      </c>
      <c r="N21" s="5">
        <v>0</v>
      </c>
      <c r="O21" s="34">
        <v>565.33000000000004</v>
      </c>
      <c r="P21" s="23">
        <f t="shared" si="3"/>
        <v>5653.3</v>
      </c>
    </row>
    <row r="22" spans="1:16">
      <c r="A22" s="32">
        <v>11</v>
      </c>
      <c r="B22" s="39" t="s">
        <v>37</v>
      </c>
      <c r="C22" s="40"/>
      <c r="D22" s="33" t="s">
        <v>27</v>
      </c>
      <c r="E22" s="17" t="s">
        <v>26</v>
      </c>
      <c r="F22" s="18">
        <v>11</v>
      </c>
      <c r="G22" s="23">
        <v>556</v>
      </c>
      <c r="H22" s="23">
        <v>580</v>
      </c>
      <c r="I22" s="23">
        <v>560</v>
      </c>
      <c r="J22" s="23">
        <f t="shared" si="0"/>
        <v>565.33333333333337</v>
      </c>
      <c r="K22" s="23">
        <f>STDEV(G22:I22)</f>
        <v>12.858201014656519</v>
      </c>
      <c r="L22" s="23">
        <f>(K22/J22)*100</f>
        <v>2.2744459341963181</v>
      </c>
      <c r="M22" s="23">
        <v>565.33000000000004</v>
      </c>
      <c r="N22" s="5">
        <v>0</v>
      </c>
      <c r="O22" s="35">
        <v>565.33000000000004</v>
      </c>
      <c r="P22" s="23">
        <f t="shared" si="3"/>
        <v>6218.63</v>
      </c>
    </row>
    <row r="23" spans="1:16">
      <c r="A23" s="32">
        <v>12</v>
      </c>
      <c r="B23" s="39" t="s">
        <v>38</v>
      </c>
      <c r="C23" s="40"/>
      <c r="D23" s="33" t="s">
        <v>27</v>
      </c>
      <c r="E23" s="17" t="s">
        <v>26</v>
      </c>
      <c r="F23" s="18">
        <v>12</v>
      </c>
      <c r="G23" s="23">
        <v>556</v>
      </c>
      <c r="H23" s="23">
        <v>580</v>
      </c>
      <c r="I23" s="23">
        <v>560</v>
      </c>
      <c r="J23" s="23">
        <f t="shared" si="0"/>
        <v>565.33333333333337</v>
      </c>
      <c r="K23" s="23">
        <f t="shared" ref="K23:K24" si="12">STDEV(G23:I23)</f>
        <v>12.858201014656519</v>
      </c>
      <c r="L23" s="23">
        <f t="shared" ref="L23:L24" si="13">(K23/J23)*100</f>
        <v>2.2744459341963181</v>
      </c>
      <c r="M23" s="23">
        <v>565.33000000000004</v>
      </c>
      <c r="N23" s="5">
        <v>0</v>
      </c>
      <c r="O23" s="35">
        <v>565.33000000000004</v>
      </c>
      <c r="P23" s="23">
        <f t="shared" si="3"/>
        <v>6783.9600000000009</v>
      </c>
    </row>
    <row r="24" spans="1:16">
      <c r="A24" s="32">
        <v>13</v>
      </c>
      <c r="B24" s="39" t="s">
        <v>39</v>
      </c>
      <c r="C24" s="40"/>
      <c r="D24" s="33" t="s">
        <v>27</v>
      </c>
      <c r="E24" s="17" t="s">
        <v>26</v>
      </c>
      <c r="F24" s="18">
        <v>5</v>
      </c>
      <c r="G24" s="23">
        <v>179</v>
      </c>
      <c r="H24" s="23">
        <v>200</v>
      </c>
      <c r="I24" s="23">
        <v>200</v>
      </c>
      <c r="J24" s="23">
        <f t="shared" si="0"/>
        <v>193</v>
      </c>
      <c r="K24" s="23">
        <f t="shared" si="12"/>
        <v>12.124355652982141</v>
      </c>
      <c r="L24" s="23">
        <f t="shared" si="13"/>
        <v>6.2820495611306431</v>
      </c>
      <c r="M24" s="23">
        <v>193</v>
      </c>
      <c r="N24" s="5">
        <v>0</v>
      </c>
      <c r="O24" s="34">
        <v>193</v>
      </c>
      <c r="P24" s="23">
        <f t="shared" si="3"/>
        <v>965</v>
      </c>
    </row>
    <row r="25" spans="1:16">
      <c r="A25" s="32">
        <v>14</v>
      </c>
      <c r="B25" s="39" t="s">
        <v>40</v>
      </c>
      <c r="C25" s="40"/>
      <c r="D25" s="33" t="s">
        <v>27</v>
      </c>
      <c r="E25" s="17" t="s">
        <v>26</v>
      </c>
      <c r="F25" s="18">
        <v>98</v>
      </c>
      <c r="G25" s="23">
        <v>265</v>
      </c>
      <c r="H25" s="23">
        <v>278</v>
      </c>
      <c r="I25" s="23">
        <v>284</v>
      </c>
      <c r="J25" s="23">
        <f t="shared" si="0"/>
        <v>275.66666666666669</v>
      </c>
      <c r="K25" s="23">
        <f>STDEV(G25:I25)</f>
        <v>9.7125348562220601</v>
      </c>
      <c r="L25" s="23">
        <f>(K25/J25)*100</f>
        <v>3.5232895488109039</v>
      </c>
      <c r="M25" s="23">
        <v>275.67</v>
      </c>
      <c r="N25" s="5">
        <v>0</v>
      </c>
      <c r="O25" s="34">
        <v>275.67</v>
      </c>
      <c r="P25" s="23">
        <f t="shared" si="3"/>
        <v>27015.66</v>
      </c>
    </row>
    <row r="26" spans="1:16">
      <c r="A26" s="32">
        <v>15</v>
      </c>
      <c r="B26" s="39" t="s">
        <v>41</v>
      </c>
      <c r="C26" s="40"/>
      <c r="D26" s="33" t="s">
        <v>27</v>
      </c>
      <c r="E26" s="17" t="s">
        <v>26</v>
      </c>
      <c r="F26" s="18">
        <v>114</v>
      </c>
      <c r="G26" s="23">
        <v>253</v>
      </c>
      <c r="H26" s="23">
        <v>265</v>
      </c>
      <c r="I26" s="23">
        <v>270</v>
      </c>
      <c r="J26" s="23">
        <f t="shared" si="0"/>
        <v>262.66666666666669</v>
      </c>
      <c r="K26" s="23">
        <f t="shared" ref="K26:K27" si="14">STDEV(G26:I26)</f>
        <v>8.7368949480538269</v>
      </c>
      <c r="L26" s="23">
        <f t="shared" ref="L26:L27" si="15">(K26/J26)*100</f>
        <v>3.3262290411372435</v>
      </c>
      <c r="M26" s="23">
        <v>262.67</v>
      </c>
      <c r="N26" s="5">
        <v>0</v>
      </c>
      <c r="O26" s="34">
        <v>262.67</v>
      </c>
      <c r="P26" s="23">
        <f t="shared" si="3"/>
        <v>29944.38</v>
      </c>
    </row>
    <row r="27" spans="1:16">
      <c r="A27" s="32">
        <v>16</v>
      </c>
      <c r="B27" s="39" t="s">
        <v>42</v>
      </c>
      <c r="C27" s="40"/>
      <c r="D27" s="33" t="s">
        <v>27</v>
      </c>
      <c r="E27" s="17" t="s">
        <v>26</v>
      </c>
      <c r="F27" s="26">
        <v>58</v>
      </c>
      <c r="G27" s="23">
        <v>253</v>
      </c>
      <c r="H27" s="23">
        <v>265</v>
      </c>
      <c r="I27" s="34">
        <v>270</v>
      </c>
      <c r="J27" s="23">
        <f t="shared" si="0"/>
        <v>262.66666666666669</v>
      </c>
      <c r="K27" s="23">
        <f t="shared" si="14"/>
        <v>8.7368949480538269</v>
      </c>
      <c r="L27" s="23">
        <f t="shared" si="15"/>
        <v>3.3262290411372435</v>
      </c>
      <c r="M27" s="23">
        <v>262.67</v>
      </c>
      <c r="N27" s="5">
        <v>0</v>
      </c>
      <c r="O27" s="35">
        <v>262.67</v>
      </c>
      <c r="P27" s="23">
        <f t="shared" si="3"/>
        <v>15234.86</v>
      </c>
    </row>
    <row r="28" spans="1:16">
      <c r="A28" s="32">
        <v>17</v>
      </c>
      <c r="B28" s="39" t="s">
        <v>43</v>
      </c>
      <c r="C28" s="40"/>
      <c r="D28" s="33" t="s">
        <v>27</v>
      </c>
      <c r="E28" s="17" t="s">
        <v>26</v>
      </c>
      <c r="F28" s="18">
        <v>40</v>
      </c>
      <c r="G28" s="23">
        <v>253</v>
      </c>
      <c r="H28" s="23">
        <v>265</v>
      </c>
      <c r="I28" s="34">
        <v>270</v>
      </c>
      <c r="J28" s="23">
        <f t="shared" si="0"/>
        <v>262.66666666666669</v>
      </c>
      <c r="K28" s="23">
        <f>STDEV(G28:I28)</f>
        <v>8.7368949480538269</v>
      </c>
      <c r="L28" s="23">
        <f>(K28/J28)*100</f>
        <v>3.3262290411372435</v>
      </c>
      <c r="M28" s="23">
        <v>262.67</v>
      </c>
      <c r="N28" s="5">
        <v>0</v>
      </c>
      <c r="O28" s="35">
        <v>262.67</v>
      </c>
      <c r="P28" s="23">
        <f t="shared" si="3"/>
        <v>10506.800000000001</v>
      </c>
    </row>
    <row r="29" spans="1:16">
      <c r="A29" s="32">
        <v>18</v>
      </c>
      <c r="B29" s="41" t="s">
        <v>44</v>
      </c>
      <c r="C29" s="42"/>
      <c r="D29" s="36" t="s">
        <v>27</v>
      </c>
      <c r="E29" s="37" t="s">
        <v>26</v>
      </c>
      <c r="F29" s="26">
        <v>100</v>
      </c>
      <c r="G29" s="38">
        <v>313.64</v>
      </c>
      <c r="H29" s="38">
        <v>327.27</v>
      </c>
      <c r="I29" s="38">
        <v>336.36</v>
      </c>
      <c r="J29" s="38">
        <f t="shared" si="0"/>
        <v>325.75666666666666</v>
      </c>
      <c r="K29" s="23">
        <f t="shared" ref="K29:K30" si="16">STDEV(G29:I29)</f>
        <v>11.435350162252032</v>
      </c>
      <c r="L29" s="23">
        <f t="shared" ref="L29:L30" si="17">(K29/J29)*100</f>
        <v>3.51039635789046</v>
      </c>
      <c r="M29" s="23">
        <v>325.76</v>
      </c>
      <c r="N29" s="5">
        <v>10</v>
      </c>
      <c r="O29" s="34">
        <v>358.34</v>
      </c>
      <c r="P29" s="23">
        <f t="shared" si="3"/>
        <v>35834</v>
      </c>
    </row>
    <row r="30" spans="1:16">
      <c r="A30" s="32">
        <v>19</v>
      </c>
      <c r="B30" s="41" t="s">
        <v>45</v>
      </c>
      <c r="C30" s="42"/>
      <c r="D30" s="36" t="s">
        <v>27</v>
      </c>
      <c r="E30" s="37" t="s">
        <v>26</v>
      </c>
      <c r="F30" s="26">
        <v>180</v>
      </c>
      <c r="G30" s="38">
        <v>313.64</v>
      </c>
      <c r="H30" s="38">
        <v>327.27</v>
      </c>
      <c r="I30" s="38">
        <v>336.36</v>
      </c>
      <c r="J30" s="38">
        <f t="shared" si="0"/>
        <v>325.75666666666666</v>
      </c>
      <c r="K30" s="23">
        <f t="shared" si="16"/>
        <v>11.435350162252032</v>
      </c>
      <c r="L30" s="23">
        <f t="shared" si="17"/>
        <v>3.51039635789046</v>
      </c>
      <c r="M30" s="23">
        <v>325.76</v>
      </c>
      <c r="N30" s="5">
        <v>10</v>
      </c>
      <c r="O30" s="35">
        <v>358.34</v>
      </c>
      <c r="P30" s="23">
        <f t="shared" si="3"/>
        <v>64501.2</v>
      </c>
    </row>
    <row r="31" spans="1:16">
      <c r="A31" s="32">
        <v>20</v>
      </c>
      <c r="B31" s="41" t="s">
        <v>46</v>
      </c>
      <c r="C31" s="42"/>
      <c r="D31" s="36" t="s">
        <v>27</v>
      </c>
      <c r="E31" s="37" t="s">
        <v>26</v>
      </c>
      <c r="F31" s="26">
        <v>100</v>
      </c>
      <c r="G31" s="38">
        <v>226.36</v>
      </c>
      <c r="H31" s="38">
        <v>236.36</v>
      </c>
      <c r="I31" s="38">
        <v>245.45</v>
      </c>
      <c r="J31" s="38">
        <f t="shared" si="0"/>
        <v>236.0566666666667</v>
      </c>
      <c r="K31" s="23">
        <f>STDEV(G31:I31)</f>
        <v>9.5486142100991653</v>
      </c>
      <c r="L31" s="23">
        <f>(K31/J31)*100</f>
        <v>4.0450517009047955</v>
      </c>
      <c r="M31" s="23">
        <v>236.06</v>
      </c>
      <c r="N31" s="5">
        <v>10</v>
      </c>
      <c r="O31" s="34">
        <v>259.67</v>
      </c>
      <c r="P31" s="23">
        <f t="shared" si="3"/>
        <v>25967</v>
      </c>
    </row>
    <row r="32" spans="1:16">
      <c r="A32" s="32">
        <v>21</v>
      </c>
      <c r="B32" s="41" t="s">
        <v>47</v>
      </c>
      <c r="C32" s="42"/>
      <c r="D32" s="36" t="s">
        <v>27</v>
      </c>
      <c r="E32" s="37" t="s">
        <v>26</v>
      </c>
      <c r="F32" s="26">
        <v>50</v>
      </c>
      <c r="G32" s="38">
        <v>226.36</v>
      </c>
      <c r="H32" s="38">
        <v>236.36</v>
      </c>
      <c r="I32" s="38">
        <v>245.45</v>
      </c>
      <c r="J32" s="38">
        <f t="shared" si="0"/>
        <v>236.0566666666667</v>
      </c>
      <c r="K32" s="23">
        <f t="shared" ref="K32:K33" si="18">STDEV(G32:I32)</f>
        <v>9.5486142100991653</v>
      </c>
      <c r="L32" s="23">
        <f t="shared" ref="L32:L33" si="19">(K32/J32)*100</f>
        <v>4.0450517009047955</v>
      </c>
      <c r="M32" s="23">
        <v>236.06</v>
      </c>
      <c r="N32" s="5">
        <v>10</v>
      </c>
      <c r="O32" s="34">
        <v>259.67</v>
      </c>
      <c r="P32" s="23">
        <f t="shared" si="3"/>
        <v>12983.5</v>
      </c>
    </row>
    <row r="33" spans="1:16">
      <c r="A33" s="32">
        <v>22</v>
      </c>
      <c r="B33" s="41" t="s">
        <v>48</v>
      </c>
      <c r="C33" s="42"/>
      <c r="D33" s="36" t="s">
        <v>27</v>
      </c>
      <c r="E33" s="37" t="s">
        <v>26</v>
      </c>
      <c r="F33" s="26">
        <v>100</v>
      </c>
      <c r="G33" s="38">
        <v>276.36</v>
      </c>
      <c r="H33" s="38">
        <v>290.91000000000003</v>
      </c>
      <c r="I33" s="38">
        <v>295.45</v>
      </c>
      <c r="J33" s="38">
        <f t="shared" si="0"/>
        <v>287.57333333333332</v>
      </c>
      <c r="K33" s="23">
        <f t="shared" si="18"/>
        <v>9.9728147146793482</v>
      </c>
      <c r="L33" s="23">
        <f t="shared" si="19"/>
        <v>3.4679205471112349</v>
      </c>
      <c r="M33" s="23">
        <v>287.57</v>
      </c>
      <c r="N33" s="5">
        <v>10</v>
      </c>
      <c r="O33" s="34">
        <v>316.33</v>
      </c>
      <c r="P33" s="23">
        <f t="shared" si="3"/>
        <v>31633</v>
      </c>
    </row>
    <row r="34" spans="1:16">
      <c r="A34" s="32">
        <v>23</v>
      </c>
      <c r="B34" s="41" t="s">
        <v>49</v>
      </c>
      <c r="C34" s="42"/>
      <c r="D34" s="36" t="s">
        <v>27</v>
      </c>
      <c r="E34" s="37" t="s">
        <v>26</v>
      </c>
      <c r="F34" s="26">
        <v>50</v>
      </c>
      <c r="G34" s="38">
        <v>276.36</v>
      </c>
      <c r="H34" s="38">
        <v>290.91000000000003</v>
      </c>
      <c r="I34" s="38">
        <v>295.45</v>
      </c>
      <c r="J34" s="38">
        <f t="shared" si="0"/>
        <v>287.57333333333332</v>
      </c>
      <c r="K34" s="23">
        <f>STDEV(G34:I34)</f>
        <v>9.9728147146793482</v>
      </c>
      <c r="L34" s="23">
        <f>(K34/J34)*100</f>
        <v>3.4679205471112349</v>
      </c>
      <c r="M34" s="23">
        <v>287.57</v>
      </c>
      <c r="N34" s="5">
        <v>10</v>
      </c>
      <c r="O34" s="34">
        <v>316.33</v>
      </c>
      <c r="P34" s="23">
        <f t="shared" si="3"/>
        <v>15816.5</v>
      </c>
    </row>
    <row r="35" spans="1:16">
      <c r="A35" s="32">
        <v>24</v>
      </c>
      <c r="B35" s="41" t="s">
        <v>50</v>
      </c>
      <c r="C35" s="42"/>
      <c r="D35" s="36" t="s">
        <v>27</v>
      </c>
      <c r="E35" s="37" t="s">
        <v>26</v>
      </c>
      <c r="F35" s="26">
        <v>50</v>
      </c>
      <c r="G35" s="38">
        <v>276.36</v>
      </c>
      <c r="H35" s="38">
        <v>290.91000000000003</v>
      </c>
      <c r="I35" s="38">
        <v>295.45</v>
      </c>
      <c r="J35" s="38">
        <f t="shared" si="0"/>
        <v>287.57333333333332</v>
      </c>
      <c r="K35" s="23">
        <f t="shared" ref="K35:K38" si="20">STDEV(G35:I35)</f>
        <v>9.9728147146793482</v>
      </c>
      <c r="L35" s="23">
        <f t="shared" ref="L35:L38" si="21">(K35/J35)*100</f>
        <v>3.4679205471112349</v>
      </c>
      <c r="M35" s="23">
        <v>287.57</v>
      </c>
      <c r="N35" s="5">
        <v>10</v>
      </c>
      <c r="O35" s="34">
        <v>316.33</v>
      </c>
      <c r="P35" s="23">
        <f t="shared" si="3"/>
        <v>15816.5</v>
      </c>
    </row>
    <row r="36" spans="1:16">
      <c r="A36" s="32">
        <v>25</v>
      </c>
      <c r="B36" s="41" t="s">
        <v>51</v>
      </c>
      <c r="C36" s="42"/>
      <c r="D36" s="36" t="s">
        <v>27</v>
      </c>
      <c r="E36" s="37" t="s">
        <v>26</v>
      </c>
      <c r="F36" s="26">
        <v>50</v>
      </c>
      <c r="G36" s="38">
        <v>360.91</v>
      </c>
      <c r="H36" s="38">
        <v>381.82</v>
      </c>
      <c r="I36" s="38">
        <v>386.36</v>
      </c>
      <c r="J36" s="38">
        <f t="shared" ref="J36:J37" si="22">AVERAGE(G36:I36)</f>
        <v>376.3633333333334</v>
      </c>
      <c r="K36" s="25">
        <f t="shared" ref="K36:K37" si="23">STDEV(G36:I36)</f>
        <v>13.574131034186669</v>
      </c>
      <c r="L36" s="25">
        <f t="shared" ref="L36:L37" si="24">(K36/J36)*100</f>
        <v>3.6066560772445064</v>
      </c>
      <c r="M36" s="25">
        <v>376.36</v>
      </c>
      <c r="N36" s="5">
        <v>10</v>
      </c>
      <c r="O36" s="34">
        <v>414</v>
      </c>
      <c r="P36" s="25">
        <f t="shared" si="3"/>
        <v>20700</v>
      </c>
    </row>
    <row r="37" spans="1:16">
      <c r="A37" s="32">
        <v>26</v>
      </c>
      <c r="B37" s="41" t="s">
        <v>52</v>
      </c>
      <c r="C37" s="42"/>
      <c r="D37" s="36" t="s">
        <v>27</v>
      </c>
      <c r="E37" s="37" t="s">
        <v>26</v>
      </c>
      <c r="F37" s="26">
        <v>100</v>
      </c>
      <c r="G37" s="38">
        <v>360.91</v>
      </c>
      <c r="H37" s="38">
        <v>381.82</v>
      </c>
      <c r="I37" s="38">
        <v>386.36</v>
      </c>
      <c r="J37" s="38">
        <f t="shared" si="22"/>
        <v>376.3633333333334</v>
      </c>
      <c r="K37" s="25">
        <f t="shared" si="23"/>
        <v>13.574131034186669</v>
      </c>
      <c r="L37" s="25">
        <f t="shared" si="24"/>
        <v>3.6066560772445064</v>
      </c>
      <c r="M37" s="25">
        <v>376.36</v>
      </c>
      <c r="N37" s="5">
        <v>10</v>
      </c>
      <c r="O37" s="34">
        <v>414</v>
      </c>
      <c r="P37" s="25">
        <f t="shared" si="3"/>
        <v>41400</v>
      </c>
    </row>
    <row r="38" spans="1:16">
      <c r="A38" s="32">
        <v>27</v>
      </c>
      <c r="B38" s="41" t="s">
        <v>53</v>
      </c>
      <c r="C38" s="42"/>
      <c r="D38" s="36" t="s">
        <v>27</v>
      </c>
      <c r="E38" s="37" t="s">
        <v>26</v>
      </c>
      <c r="F38" s="26">
        <v>50</v>
      </c>
      <c r="G38" s="38">
        <v>360.91</v>
      </c>
      <c r="H38" s="38">
        <v>381.82</v>
      </c>
      <c r="I38" s="38">
        <v>386.36</v>
      </c>
      <c r="J38" s="38">
        <f t="shared" si="0"/>
        <v>376.3633333333334</v>
      </c>
      <c r="K38" s="23">
        <f t="shared" si="20"/>
        <v>13.574131034186669</v>
      </c>
      <c r="L38" s="23">
        <f t="shared" si="21"/>
        <v>3.6066560772445064</v>
      </c>
      <c r="M38" s="23">
        <v>376.36</v>
      </c>
      <c r="N38" s="5">
        <v>10</v>
      </c>
      <c r="O38" s="34">
        <v>414</v>
      </c>
      <c r="P38" s="23">
        <f t="shared" si="3"/>
        <v>20700</v>
      </c>
    </row>
    <row r="39" spans="1:16" s="30" customFormat="1" ht="29.25" customHeight="1">
      <c r="A39" s="32">
        <v>28</v>
      </c>
      <c r="B39" s="39" t="s">
        <v>55</v>
      </c>
      <c r="C39" s="40"/>
      <c r="D39" s="33" t="s">
        <v>27</v>
      </c>
      <c r="E39" s="17" t="s">
        <v>26</v>
      </c>
      <c r="F39" s="27">
        <v>50</v>
      </c>
      <c r="G39" s="28">
        <v>585</v>
      </c>
      <c r="H39" s="28">
        <v>520</v>
      </c>
      <c r="I39" s="28">
        <v>625</v>
      </c>
      <c r="J39" s="28">
        <f t="shared" ref="J39" si="25">AVERAGE(G39:I39)</f>
        <v>576.66666666666663</v>
      </c>
      <c r="K39" s="28">
        <f t="shared" ref="K39" si="26">STDEV(G39:I39)</f>
        <v>52.9937103186153</v>
      </c>
      <c r="L39" s="28">
        <f t="shared" ref="L39" si="27">(K39/J39)*100</f>
        <v>9.1896607488928286</v>
      </c>
      <c r="M39" s="28">
        <v>576.66999999999996</v>
      </c>
      <c r="N39" s="29">
        <v>0</v>
      </c>
      <c r="O39" s="34">
        <v>576.66999999999996</v>
      </c>
      <c r="P39" s="28">
        <f t="shared" si="3"/>
        <v>28833.499999999996</v>
      </c>
    </row>
    <row r="40" spans="1:16">
      <c r="A40" s="46" t="s">
        <v>15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 t="s">
        <v>15</v>
      </c>
      <c r="N40" s="46"/>
      <c r="O40" s="19"/>
      <c r="P40" s="16">
        <f>SUM(P12:P39)</f>
        <v>587327.62</v>
      </c>
    </row>
    <row r="41" spans="1:16" ht="15" customHeight="1">
      <c r="A41" s="43" t="s">
        <v>25</v>
      </c>
      <c r="B41" s="44"/>
      <c r="C41" s="44"/>
      <c r="D41" s="20"/>
      <c r="E41" s="20"/>
      <c r="F41" s="20"/>
      <c r="G41" s="22">
        <f>P40</f>
        <v>587327.62</v>
      </c>
      <c r="H41" s="20" t="s">
        <v>24</v>
      </c>
      <c r="I41" s="20"/>
      <c r="J41" s="20"/>
      <c r="K41" s="20"/>
      <c r="L41" s="20"/>
      <c r="M41" s="20"/>
      <c r="N41" s="20"/>
      <c r="O41" s="20"/>
      <c r="P41" s="21"/>
    </row>
    <row r="42" spans="1:16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"/>
      <c r="O42" s="15"/>
      <c r="P42" s="13"/>
    </row>
    <row r="43" spans="1:16">
      <c r="A43" s="1"/>
      <c r="B43" s="9"/>
      <c r="C43" s="2"/>
      <c r="D43" s="2"/>
      <c r="E43" s="2"/>
      <c r="F43" s="1"/>
      <c r="G43" s="13"/>
      <c r="H43" s="13"/>
      <c r="I43" s="4"/>
      <c r="J43" s="13"/>
      <c r="K43" s="13"/>
      <c r="L43" s="13"/>
      <c r="M43" s="13"/>
      <c r="N43" s="4"/>
      <c r="O43" s="13"/>
      <c r="P43" s="13"/>
    </row>
  </sheetData>
  <mergeCells count="50">
    <mergeCell ref="A42:M42"/>
    <mergeCell ref="A41:C41"/>
    <mergeCell ref="A9:P9"/>
    <mergeCell ref="B12:C12"/>
    <mergeCell ref="B13:C13"/>
    <mergeCell ref="B14:C14"/>
    <mergeCell ref="A3:P3"/>
    <mergeCell ref="A6:B6"/>
    <mergeCell ref="C6:P6"/>
    <mergeCell ref="A7:B7"/>
    <mergeCell ref="C7:P7"/>
    <mergeCell ref="A8:P8"/>
    <mergeCell ref="A40:N40"/>
    <mergeCell ref="P10:P11"/>
    <mergeCell ref="A10:A11"/>
    <mergeCell ref="B10:C11"/>
    <mergeCell ref="D10:D11"/>
    <mergeCell ref="N10:N11"/>
    <mergeCell ref="O10:O11"/>
    <mergeCell ref="J10:J11"/>
    <mergeCell ref="E10:E11"/>
    <mergeCell ref="F10:F11"/>
    <mergeCell ref="K10:K11"/>
    <mergeCell ref="L10:L11"/>
    <mergeCell ref="M10:M11"/>
    <mergeCell ref="B22:C22"/>
    <mergeCell ref="B23:C23"/>
    <mergeCell ref="B24:C24"/>
    <mergeCell ref="B25:C25"/>
    <mergeCell ref="B15:C15"/>
    <mergeCell ref="B16:C16"/>
    <mergeCell ref="B17:C17"/>
    <mergeCell ref="B18:C18"/>
    <mergeCell ref="B19:C19"/>
    <mergeCell ref="B20:C20"/>
    <mergeCell ref="B39:C39"/>
    <mergeCell ref="B38:C38"/>
    <mergeCell ref="B28:C28"/>
    <mergeCell ref="B29:C29"/>
    <mergeCell ref="B30:C30"/>
    <mergeCell ref="B31:C31"/>
    <mergeCell ref="B32:C32"/>
    <mergeCell ref="B36:C36"/>
    <mergeCell ref="B37:C37"/>
    <mergeCell ref="B26:C26"/>
    <mergeCell ref="B27:C27"/>
    <mergeCell ref="B33:C33"/>
    <mergeCell ref="B34:C34"/>
    <mergeCell ref="B35:C35"/>
    <mergeCell ref="B21:C21"/>
  </mergeCells>
  <pageMargins left="0.39370078740157483" right="0.39370078740157483" top="0.39370078740157483" bottom="0.39370078740157483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2026-09-03T07:48:48Z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