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414A50E4-3F42-4BB8-82E8-C6717D504D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Лист1!$A$1:$R$20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" i="1" l="1"/>
  <c r="Q7" i="1" s="1"/>
  <c r="R7" i="1" s="1"/>
  <c r="N7" i="1"/>
  <c r="M7" i="1"/>
  <c r="J7" i="1"/>
  <c r="K7" i="1" s="1"/>
  <c r="P8" i="1"/>
  <c r="Q8" i="1" s="1"/>
  <c r="R8" i="1" s="1"/>
  <c r="N8" i="1"/>
  <c r="M8" i="1"/>
  <c r="J8" i="1"/>
  <c r="K8" i="1" s="1"/>
  <c r="P6" i="1"/>
  <c r="Q6" i="1" s="1"/>
  <c r="N6" i="1"/>
  <c r="M6" i="1"/>
  <c r="J6" i="1"/>
  <c r="K6" i="1" s="1"/>
  <c r="P5" i="1"/>
  <c r="Q5" i="1" s="1"/>
  <c r="N5" i="1"/>
  <c r="M5" i="1"/>
  <c r="J5" i="1"/>
  <c r="K5" i="1" s="1"/>
  <c r="J9" i="1"/>
  <c r="K9" i="1" s="1"/>
  <c r="M9" i="1"/>
  <c r="N9" i="1"/>
  <c r="P9" i="1"/>
  <c r="Q9" i="1" s="1"/>
  <c r="O7" i="1" l="1"/>
  <c r="O8" i="1"/>
  <c r="R6" i="1"/>
  <c r="R5" i="1"/>
  <c r="R9" i="1"/>
  <c r="O5" i="1"/>
  <c r="O6" i="1"/>
  <c r="O9" i="1"/>
  <c r="R10" i="1" l="1"/>
</calcChain>
</file>

<file path=xl/sharedStrings.xml><?xml version="1.0" encoding="utf-8"?>
<sst xmlns="http://schemas.openxmlformats.org/spreadsheetml/2006/main" count="54" uniqueCount="43">
  <si>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</si>
  <si>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</si>
  <si>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</si>
  <si>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</si>
  <si>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</si>
  <si>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</si>
  <si>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</si>
  <si>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</si>
  <si>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</si>
  <si>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</si>
  <si>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</si>
  <si>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</si>
  <si>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</si>
  <si>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</si>
  <si>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</si>
  <si>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</si>
  <si>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</si>
  <si>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</si>
  <si>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</si>
  <si>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</si>
  <si>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</si>
  <si>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</si>
  <si>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</si>
  <si>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</si>
  <si>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</si>
  <si>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</si>
  <si>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</si>
  <si>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</si>
  <si>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2 КП </t>
  </si>
  <si>
    <t xml:space="preserve">Источник 3  КП </t>
  </si>
  <si>
    <t>шт</t>
  </si>
  <si>
    <t>6</t>
  </si>
  <si>
    <t xml:space="preserve">Коммутатор </t>
  </si>
  <si>
    <t>4</t>
  </si>
  <si>
    <t xml:space="preserve">IP ТЕЛЕФОН </t>
  </si>
  <si>
    <t xml:space="preserve">УСИЛИТЕЛИ СИГНАЛА СВЯЗИ 2G 3G 4G </t>
  </si>
  <si>
    <t xml:space="preserve">ГАРНИТУРА ДЛЯ IP ТЕЛЕФОНИИ </t>
  </si>
  <si>
    <t>26.30.21.000</t>
  </si>
  <si>
    <t>8</t>
  </si>
  <si>
    <t>IP телефон yealink w71p или эквивалент</t>
  </si>
  <si>
    <t>1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</si>
  <si>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229477,00 руб.</t>
  </si>
  <si>
    <t xml:space="preserve">Источник 1 КП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</si>
</sst>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7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62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2" fontId="30" fillId="24" borderId="14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0" fontId="32" fillId="24" borderId="15" xfId="0" applyFont="1" applyFill="1" applyBorder="1" applyAlignment="1">
      <alignment horizontal="center" vertical="center" wrapText="1"/>
    </xf>
    <xf numFmtId="0" fontId="32" fillId="24" borderId="16" xfId="0" applyFont="1" applyFill="1" applyBorder="1" applyAlignment="1">
      <alignment horizontal="center" vertical="center" wrapText="1"/>
    </xf>
    <xf numFmtId="0" fontId="32" fillId="24" borderId="17" xfId="0" applyFont="1" applyFill="1" applyBorder="1" applyAlignment="1">
      <alignment horizontal="center" vertical="center" wrapText="1"/>
    </xf>
    <xf numFmtId="0" fontId="32" fillId="24" borderId="18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12" sqref="A12:O12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8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8" s="6" customFormat="1" ht="41.25" customHeight="1">
      <c r="A3" s="43" t="s">
        <v>6</v>
      </c>
      <c r="B3" s="43"/>
      <c r="C3" s="48" t="s">
        <v>26</v>
      </c>
      <c r="D3" s="49"/>
      <c r="E3" s="43" t="s">
        <v>10</v>
      </c>
      <c r="F3" s="43" t="s">
        <v>11</v>
      </c>
      <c r="G3" s="44" t="s">
        <v>20</v>
      </c>
      <c r="H3" s="44"/>
      <c r="I3" s="44"/>
      <c r="J3" s="44" t="s">
        <v>21</v>
      </c>
      <c r="K3" s="44" t="s">
        <v>22</v>
      </c>
      <c r="L3" s="46" t="s">
        <v>9</v>
      </c>
      <c r="M3" s="44" t="s">
        <v>23</v>
      </c>
      <c r="N3" s="44" t="s">
        <v>12</v>
      </c>
      <c r="O3" s="41" t="s">
        <v>13</v>
      </c>
      <c r="P3" s="41" t="s">
        <v>8</v>
      </c>
      <c r="Q3" s="41" t="s">
        <v>19</v>
      </c>
      <c r="R3" s="52" t="s">
        <v>14</v>
      </c>
    </row>
    <row r="4" spans="1:18" s="6" customFormat="1" ht="15">
      <c r="A4" s="43"/>
      <c r="B4" s="43"/>
      <c r="C4" s="50"/>
      <c r="D4" s="51"/>
      <c r="E4" s="43"/>
      <c r="F4" s="43"/>
      <c r="G4" s="8" t="s">
        <v>42</v>
      </c>
      <c r="H4" s="8" t="s">
        <v>28</v>
      </c>
      <c r="I4" s="8" t="s">
        <v>29</v>
      </c>
      <c r="J4" s="45"/>
      <c r="K4" s="45"/>
      <c r="L4" s="47"/>
      <c r="M4" s="45" t="s">
        <v>15</v>
      </c>
      <c r="N4" s="45" t="s">
        <v>16</v>
      </c>
      <c r="O4" s="42" t="s">
        <v>17</v>
      </c>
      <c r="P4" s="42" t="s">
        <v>8</v>
      </c>
      <c r="Q4" s="41"/>
      <c r="R4" s="53"/>
    </row>
    <row r="5" spans="1:18" s="23" customFormat="1" ht="15">
      <c r="A5" s="29">
        <v>1</v>
      </c>
      <c r="B5" s="30"/>
      <c r="C5" s="33" t="s">
        <v>32</v>
      </c>
      <c r="D5" s="33" t="s">
        <v>37</v>
      </c>
      <c r="E5" s="31" t="s">
        <v>30</v>
      </c>
      <c r="F5" s="25" t="s">
        <v>33</v>
      </c>
      <c r="G5" s="21">
        <v>27699</v>
      </c>
      <c r="H5" s="21">
        <v>28900</v>
      </c>
      <c r="I5" s="21">
        <v>29100</v>
      </c>
      <c r="J5" s="13">
        <f t="shared" ref="J5:J6" si="0">MIN(G5:I5)</f>
        <v>27699</v>
      </c>
      <c r="K5" s="13">
        <f t="shared" ref="K5:K6" si="1">J5*(1+L5)</f>
        <v>29083.95</v>
      </c>
      <c r="L5" s="22">
        <v>0.05</v>
      </c>
      <c r="M5" s="28">
        <f t="shared" ref="M5:M6" si="2">AVERAGE(G5:I5)*(1+L5)</f>
        <v>29994.65</v>
      </c>
      <c r="N5" s="28">
        <f t="shared" ref="N5:N6" si="3">STDEV(G5:I5)</f>
        <v>757.76007636542408</v>
      </c>
      <c r="O5" s="9">
        <f t="shared" ref="O5:O6" si="4">N5/M5</f>
        <v>2.5263174478296097E-2</v>
      </c>
      <c r="P5" s="10">
        <f t="shared" ref="P5:P6" si="5">MIN(G5,H5,I5)</f>
        <v>27699</v>
      </c>
      <c r="Q5" s="21">
        <f t="shared" ref="Q5:Q9" si="6">P5</f>
        <v>27699</v>
      </c>
      <c r="R5" s="21">
        <f t="shared" ref="R5:R6" si="7">Q5*F5</f>
        <v>110796</v>
      </c>
    </row>
    <row r="6" spans="1:18" s="23" customFormat="1" ht="15">
      <c r="A6" s="36">
        <v>2</v>
      </c>
      <c r="B6" s="30"/>
      <c r="C6" s="34" t="s">
        <v>34</v>
      </c>
      <c r="D6" s="33" t="s">
        <v>37</v>
      </c>
      <c r="E6" s="31" t="s">
        <v>30</v>
      </c>
      <c r="F6" s="25" t="s">
        <v>38</v>
      </c>
      <c r="G6" s="21">
        <v>3799</v>
      </c>
      <c r="H6" s="21">
        <v>4020</v>
      </c>
      <c r="I6" s="21">
        <v>4050</v>
      </c>
      <c r="J6" s="13">
        <f t="shared" si="0"/>
        <v>3799</v>
      </c>
      <c r="K6" s="13">
        <f t="shared" si="1"/>
        <v>3988.9500000000003</v>
      </c>
      <c r="L6" s="22">
        <v>0.05</v>
      </c>
      <c r="M6" s="28">
        <f t="shared" si="2"/>
        <v>4154.1500000000005</v>
      </c>
      <c r="N6" s="28">
        <f t="shared" si="3"/>
        <v>137.07783676923609</v>
      </c>
      <c r="O6" s="9">
        <f t="shared" si="4"/>
        <v>3.2997806234545228E-2</v>
      </c>
      <c r="P6" s="10">
        <f t="shared" si="5"/>
        <v>3799</v>
      </c>
      <c r="Q6" s="21">
        <f t="shared" si="6"/>
        <v>3799</v>
      </c>
      <c r="R6" s="21">
        <f t="shared" si="7"/>
        <v>30392</v>
      </c>
    </row>
    <row r="7" spans="1:18" s="23" customFormat="1" ht="24">
      <c r="A7" s="37">
        <v>3</v>
      </c>
      <c r="B7" s="30"/>
      <c r="C7" s="34" t="s">
        <v>39</v>
      </c>
      <c r="D7" s="33" t="s">
        <v>37</v>
      </c>
      <c r="E7" s="31" t="s">
        <v>30</v>
      </c>
      <c r="F7" s="25" t="s">
        <v>40</v>
      </c>
      <c r="G7" s="21">
        <v>11499</v>
      </c>
      <c r="H7" s="21">
        <v>11650</v>
      </c>
      <c r="I7" s="21">
        <v>12100</v>
      </c>
      <c r="J7" s="13">
        <f t="shared" ref="J7" si="8">MIN(G7:I7)</f>
        <v>11499</v>
      </c>
      <c r="K7" s="13">
        <f t="shared" ref="K7" si="9">J7*(1+L7)</f>
        <v>12073.95</v>
      </c>
      <c r="L7" s="22">
        <v>0.05</v>
      </c>
      <c r="M7" s="38">
        <f t="shared" ref="M7" si="10">AVERAGE(G7:I7)*(1+L7)</f>
        <v>12337.15</v>
      </c>
      <c r="N7" s="38">
        <f t="shared" ref="N7" si="11">STDEV(G7:I7)</f>
        <v>312.65049709433271</v>
      </c>
      <c r="O7" s="9">
        <f t="shared" ref="O7" si="12">N7/M7</f>
        <v>2.5342197922075416E-2</v>
      </c>
      <c r="P7" s="10">
        <f t="shared" ref="P7" si="13">MIN(G7,H7,I7)</f>
        <v>11499</v>
      </c>
      <c r="Q7" s="21">
        <f t="shared" ref="Q7" si="14">P7</f>
        <v>11499</v>
      </c>
      <c r="R7" s="21">
        <f t="shared" ref="R7" si="15">Q7*F7</f>
        <v>11499</v>
      </c>
    </row>
    <row r="8" spans="1:18" s="23" customFormat="1" ht="24">
      <c r="A8" s="37">
        <v>4</v>
      </c>
      <c r="B8" s="30"/>
      <c r="C8" s="34" t="s">
        <v>36</v>
      </c>
      <c r="D8" s="33" t="s">
        <v>37</v>
      </c>
      <c r="E8" s="31" t="s">
        <v>30</v>
      </c>
      <c r="F8" s="25" t="s">
        <v>31</v>
      </c>
      <c r="G8" s="21">
        <v>4199</v>
      </c>
      <c r="H8" s="21">
        <v>4250</v>
      </c>
      <c r="I8" s="21">
        <v>4360</v>
      </c>
      <c r="J8" s="13">
        <f t="shared" ref="J8" si="16">MIN(G8:I8)</f>
        <v>4199</v>
      </c>
      <c r="K8" s="13">
        <f t="shared" ref="K8" si="17">J8*(1+L8)</f>
        <v>4408.95</v>
      </c>
      <c r="L8" s="22">
        <v>0.05</v>
      </c>
      <c r="M8" s="35">
        <f t="shared" ref="M8" si="18">AVERAGE(G8:I8)*(1+L8)</f>
        <v>4483.1500000000005</v>
      </c>
      <c r="N8" s="35">
        <f t="shared" ref="N8" si="19">STDEV(G8:I8)</f>
        <v>82.282035301354412</v>
      </c>
      <c r="O8" s="9">
        <f t="shared" ref="O8" si="20">N8/M8</f>
        <v>1.8353620847251242E-2</v>
      </c>
      <c r="P8" s="10">
        <f t="shared" ref="P8" si="21">MIN(G8,H8,I8)</f>
        <v>4199</v>
      </c>
      <c r="Q8" s="21">
        <f t="shared" si="6"/>
        <v>4199</v>
      </c>
      <c r="R8" s="21">
        <f t="shared" ref="R8" si="22">Q8*F8</f>
        <v>25194</v>
      </c>
    </row>
    <row r="9" spans="1:18" s="23" customFormat="1" ht="36">
      <c r="A9" s="37">
        <v>5</v>
      </c>
      <c r="B9" s="30"/>
      <c r="C9" s="33" t="s">
        <v>35</v>
      </c>
      <c r="D9" s="33" t="s">
        <v>37</v>
      </c>
      <c r="E9" s="31" t="s">
        <v>30</v>
      </c>
      <c r="F9" s="25" t="s">
        <v>33</v>
      </c>
      <c r="G9" s="21">
        <v>12899</v>
      </c>
      <c r="H9" s="21">
        <v>13500</v>
      </c>
      <c r="I9" s="21">
        <v>14020</v>
      </c>
      <c r="J9" s="13">
        <f t="shared" ref="J9" si="23">MIN(G9:I9)</f>
        <v>12899</v>
      </c>
      <c r="K9" s="13">
        <f t="shared" ref="K9" si="24">J9*(1+L9)</f>
        <v>13543.95</v>
      </c>
      <c r="L9" s="22">
        <v>0.05</v>
      </c>
      <c r="M9" s="24">
        <f t="shared" ref="M9" si="25">AVERAGE(G9:I9)*(1+L9)</f>
        <v>14146.650000000001</v>
      </c>
      <c r="N9" s="24">
        <f t="shared" ref="N9" si="26">STDEV(G9:I9)</f>
        <v>560.98752214287265</v>
      </c>
      <c r="O9" s="9">
        <f t="shared" ref="O9" si="27">N9/M9</f>
        <v>3.965514960381946E-2</v>
      </c>
      <c r="P9" s="10">
        <f t="shared" ref="P9" si="28">MIN(G9,H9,I9)</f>
        <v>12899</v>
      </c>
      <c r="Q9" s="21">
        <f t="shared" si="6"/>
        <v>12899</v>
      </c>
      <c r="R9" s="21">
        <f t="shared" ref="R9" si="29">Q9*F9</f>
        <v>51596</v>
      </c>
    </row>
    <row r="10" spans="1:18" s="6" customFormat="1" ht="15">
      <c r="A10" s="14"/>
      <c r="B10" s="14"/>
      <c r="C10" s="32"/>
      <c r="D10" s="33" t="s">
        <v>37</v>
      </c>
      <c r="E10" s="14"/>
      <c r="F10" s="15" t="s">
        <v>18</v>
      </c>
      <c r="G10" s="18"/>
      <c r="H10" s="18"/>
      <c r="I10" s="18"/>
      <c r="J10" s="19"/>
      <c r="K10" s="19"/>
      <c r="L10" s="17"/>
      <c r="M10" s="16"/>
      <c r="N10" s="54" t="s">
        <v>24</v>
      </c>
      <c r="O10" s="54"/>
      <c r="P10" s="54"/>
      <c r="Q10" s="54"/>
      <c r="R10" s="20">
        <f>SUM(R5:R9)</f>
        <v>229477</v>
      </c>
    </row>
    <row r="11" spans="1:18" ht="37.5" customHeight="1">
      <c r="A11" s="57" t="s">
        <v>41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11"/>
      <c r="Q11" s="11"/>
      <c r="R11" s="12"/>
    </row>
    <row r="12" spans="1:18" ht="82.5" customHeight="1">
      <c r="A12" s="56" t="s">
        <v>25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11"/>
      <c r="Q12" s="11"/>
    </row>
    <row r="13" spans="1:18" ht="48" customHeight="1">
      <c r="A13" s="58" t="s">
        <v>7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</row>
    <row r="14" spans="1:18" ht="31.5">
      <c r="D14" s="1" t="s">
        <v>2</v>
      </c>
      <c r="E14" s="4" t="s">
        <v>1</v>
      </c>
      <c r="F14" s="55" t="s">
        <v>3</v>
      </c>
      <c r="G14" s="55"/>
    </row>
    <row r="15" spans="1:18">
      <c r="E15" s="4" t="s">
        <v>4</v>
      </c>
      <c r="F15" s="55" t="s">
        <v>5</v>
      </c>
      <c r="G15" s="55"/>
    </row>
    <row r="16" spans="1:18">
      <c r="J16" s="1"/>
      <c r="K16" s="1"/>
      <c r="L16" s="1"/>
      <c r="M16" s="1"/>
    </row>
    <row r="18" spans="1:15">
      <c r="A18" s="61"/>
      <c r="B18" s="61"/>
      <c r="C18" s="27"/>
      <c r="D18" s="59"/>
      <c r="E18" s="59"/>
      <c r="F18" s="59"/>
    </row>
    <row r="19" spans="1:15">
      <c r="A19" s="2"/>
      <c r="B19" s="2"/>
      <c r="C19" s="2"/>
      <c r="D19" s="2"/>
      <c r="E19" s="5"/>
    </row>
    <row r="20" spans="1:15">
      <c r="A20" s="55"/>
      <c r="B20" s="55"/>
      <c r="C20" s="26"/>
      <c r="D20" s="60"/>
      <c r="E20" s="60"/>
      <c r="F20" s="60"/>
      <c r="G20" s="60"/>
    </row>
    <row r="21" spans="1:1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</row>
  </sheetData>
  <sheetProtection selectLockedCells="1" selectUnlockedCells="1"/>
  <mergeCells count="28">
    <mergeCell ref="A20:B20"/>
    <mergeCell ref="A12:O12"/>
    <mergeCell ref="M3:M4"/>
    <mergeCell ref="N3:N4"/>
    <mergeCell ref="A21:O21"/>
    <mergeCell ref="A11:O11"/>
    <mergeCell ref="A13:O13"/>
    <mergeCell ref="D18:F18"/>
    <mergeCell ref="D20:G20"/>
    <mergeCell ref="F14:G14"/>
    <mergeCell ref="A18:B18"/>
    <mergeCell ref="E3:E4"/>
    <mergeCell ref="F3:F4"/>
    <mergeCell ref="G3:I3"/>
    <mergeCell ref="J3:J4"/>
    <mergeCell ref="Q3:Q4"/>
    <mergeCell ref="P3:P4"/>
    <mergeCell ref="R3:R4"/>
    <mergeCell ref="N10:Q10"/>
    <mergeCell ref="F15:G15"/>
    <mergeCell ref="A1:O1"/>
    <mergeCell ref="A2:O2"/>
    <mergeCell ref="O3:O4"/>
    <mergeCell ref="A3:A4"/>
    <mergeCell ref="B3:B4"/>
    <mergeCell ref="K3:K4"/>
    <mergeCell ref="L3:L4"/>
    <mergeCell ref="C3:D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2026-07-29T09:53:37Z</dcterms:modified>
</cp:coreProperties>
</file>