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38640" windowHeight="21240"/>
  </bookViews>
  <sheets>
    <sheet name="Лист1" sheetId="1" r:id="rId1"/>
    <sheet name="Лист2" sheetId="2" r:id="rId2"/>
    <sheet name="Лист3" sheetId="3" r:id="rId3"/>
  </sheets>
  <calcPr calcId="14562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J12" i="1" s="1"/>
  <c r="K12" i="1" s="1"/>
  <c r="L12" i="1"/>
  <c r="M12" i="1" s="1"/>
  <c r="N12" i="1" s="1"/>
  <c r="I13" i="1"/>
  <c r="J13" i="1" s="1"/>
  <c r="K13" i="1" s="1"/>
  <c r="L13" i="1"/>
  <c r="M13" i="1" s="1"/>
  <c r="I14" i="1"/>
  <c r="J14" i="1"/>
  <c r="K14" i="1" s="1"/>
  <c r="L14" i="1"/>
  <c r="M14" i="1" s="1"/>
  <c r="I15" i="1"/>
  <c r="J15" i="1"/>
  <c r="K15" i="1" s="1"/>
  <c r="L15" i="1"/>
  <c r="M15" i="1"/>
  <c r="N15" i="1" s="1"/>
  <c r="I16" i="1"/>
  <c r="J16" i="1" s="1"/>
  <c r="K16" i="1" s="1"/>
  <c r="L16" i="1"/>
  <c r="M16" i="1"/>
  <c r="N16" i="1" s="1"/>
  <c r="I17" i="1"/>
  <c r="J17" i="1" s="1"/>
  <c r="K17" i="1" s="1"/>
  <c r="L17" i="1"/>
  <c r="M17" i="1" s="1"/>
  <c r="I18" i="1"/>
  <c r="J18" i="1" s="1"/>
  <c r="K18" i="1" s="1"/>
  <c r="L18" i="1"/>
  <c r="M18" i="1" s="1"/>
  <c r="I19" i="1"/>
  <c r="J19" i="1" s="1"/>
  <c r="K19" i="1" s="1"/>
  <c r="L19" i="1"/>
  <c r="M19" i="1" s="1"/>
  <c r="N19" i="1" s="1"/>
  <c r="I20" i="1"/>
  <c r="J20" i="1" s="1"/>
  <c r="K20" i="1" s="1"/>
  <c r="L20" i="1"/>
  <c r="M20" i="1" s="1"/>
  <c r="N20" i="1" s="1"/>
  <c r="I21" i="1"/>
  <c r="J21" i="1" s="1"/>
  <c r="K21" i="1" s="1"/>
  <c r="L21" i="1"/>
  <c r="M21" i="1" s="1"/>
  <c r="I22" i="1"/>
  <c r="J22" i="1" s="1"/>
  <c r="K22" i="1" s="1"/>
  <c r="L22" i="1"/>
  <c r="M22" i="1" s="1"/>
  <c r="I23" i="1"/>
  <c r="J23" i="1" s="1"/>
  <c r="K23" i="1" s="1"/>
  <c r="L23" i="1"/>
  <c r="M23" i="1" s="1"/>
  <c r="I24" i="1"/>
  <c r="J24" i="1" s="1"/>
  <c r="K24" i="1" s="1"/>
  <c r="L24" i="1"/>
  <c r="M24" i="1" s="1"/>
  <c r="I25" i="1"/>
  <c r="J25" i="1" s="1"/>
  <c r="K25" i="1" s="1"/>
  <c r="L25" i="1"/>
  <c r="M25" i="1" s="1"/>
  <c r="I26" i="1"/>
  <c r="J26" i="1"/>
  <c r="K26" i="1" s="1"/>
  <c r="L26" i="1"/>
  <c r="M26" i="1" s="1"/>
  <c r="I27" i="1"/>
  <c r="J27" i="1" s="1"/>
  <c r="K27" i="1" s="1"/>
  <c r="L27" i="1"/>
  <c r="M27" i="1"/>
  <c r="N27" i="1" s="1"/>
  <c r="I28" i="1"/>
  <c r="J28" i="1" s="1"/>
  <c r="K28" i="1" s="1"/>
  <c r="L28" i="1"/>
  <c r="M28" i="1" s="1"/>
  <c r="N28" i="1" s="1"/>
  <c r="I29" i="1"/>
  <c r="J29" i="1"/>
  <c r="K29" i="1" s="1"/>
  <c r="L29" i="1"/>
  <c r="M29" i="1" s="1"/>
  <c r="I30" i="1"/>
  <c r="J30" i="1" s="1"/>
  <c r="K30" i="1" s="1"/>
  <c r="L30" i="1"/>
  <c r="M30" i="1" s="1"/>
  <c r="I31" i="1"/>
  <c r="J31" i="1" s="1"/>
  <c r="K31" i="1" s="1"/>
  <c r="L31" i="1"/>
  <c r="M31" i="1" s="1"/>
  <c r="I32" i="1"/>
  <c r="J32" i="1" s="1"/>
  <c r="K32" i="1" s="1"/>
  <c r="L32" i="1"/>
  <c r="M32" i="1" s="1"/>
  <c r="N32" i="1" s="1"/>
  <c r="I33" i="1"/>
  <c r="J33" i="1" s="1"/>
  <c r="K33" i="1" s="1"/>
  <c r="L33" i="1"/>
  <c r="M33" i="1" s="1"/>
  <c r="I34" i="1"/>
  <c r="J34" i="1"/>
  <c r="K34" i="1" s="1"/>
  <c r="L34" i="1"/>
  <c r="M34" i="1" s="1"/>
  <c r="I35" i="1"/>
  <c r="J35" i="1"/>
  <c r="K35" i="1" s="1"/>
  <c r="L35" i="1"/>
  <c r="M35" i="1" s="1"/>
  <c r="I36" i="1"/>
  <c r="J36" i="1" s="1"/>
  <c r="K36" i="1" s="1"/>
  <c r="L36" i="1"/>
  <c r="M36" i="1" s="1"/>
  <c r="N36" i="1" s="1"/>
  <c r="I37" i="1"/>
  <c r="J37" i="1" s="1"/>
  <c r="K37" i="1" s="1"/>
  <c r="L37" i="1"/>
  <c r="M37" i="1" s="1"/>
  <c r="I38" i="1"/>
  <c r="J38" i="1"/>
  <c r="K38" i="1" s="1"/>
  <c r="L38" i="1"/>
  <c r="M38" i="1" s="1"/>
  <c r="I39" i="1"/>
  <c r="J39" i="1" s="1"/>
  <c r="K39" i="1" s="1"/>
  <c r="L39" i="1"/>
  <c r="M39" i="1" s="1"/>
  <c r="I40" i="1"/>
  <c r="J40" i="1" s="1"/>
  <c r="K40" i="1" s="1"/>
  <c r="L40" i="1"/>
  <c r="M40" i="1"/>
  <c r="N40" i="1" s="1"/>
  <c r="I41" i="1"/>
  <c r="J41" i="1" s="1"/>
  <c r="K41" i="1" s="1"/>
  <c r="L41" i="1"/>
  <c r="M41" i="1" s="1"/>
  <c r="I42" i="1"/>
  <c r="J42" i="1" s="1"/>
  <c r="K42" i="1" s="1"/>
  <c r="L42" i="1"/>
  <c r="M42" i="1" s="1"/>
  <c r="N24" i="1" l="1"/>
  <c r="N42" i="1"/>
  <c r="N41" i="1"/>
  <c r="N35" i="1"/>
  <c r="N17" i="1"/>
  <c r="N18" i="1"/>
  <c r="N23" i="1"/>
  <c r="N26" i="1"/>
  <c r="N34" i="1"/>
  <c r="N30" i="1"/>
  <c r="N38" i="1"/>
  <c r="N33" i="1"/>
  <c r="N31" i="1"/>
  <c r="N14" i="1"/>
  <c r="N22" i="1"/>
  <c r="N39" i="1"/>
  <c r="N13" i="1"/>
  <c r="N21" i="1"/>
  <c r="N29" i="1"/>
  <c r="N37" i="1"/>
  <c r="N25" i="1"/>
  <c r="S43" i="1" l="1"/>
  <c r="Q43" i="1"/>
  <c r="R43" i="1"/>
  <c r="L11" i="1"/>
  <c r="M11" i="1" s="1"/>
  <c r="I11" i="1"/>
  <c r="J11" i="1" s="1"/>
  <c r="K11" i="1" s="1"/>
  <c r="N11" i="1" l="1"/>
  <c r="N43" i="1" l="1"/>
</calcChain>
</file>

<file path=xl/sharedStrings.xml><?xml version="1.0" encoding="utf-8"?>
<sst xmlns="http://schemas.openxmlformats.org/spreadsheetml/2006/main" count="139" uniqueCount="87">
  <si>
    <t>Кол-во</t>
  </si>
  <si>
    <t xml:space="preserve">Используемый метод определения НМЦК с обоснованием: </t>
  </si>
  <si>
    <t xml:space="preserve"> Российский рубль.</t>
  </si>
  <si>
    <t>Информация  о валюте, используемой для формирования цены контракта и расчетов с поставщиком (подрядчиком, исполнителем):</t>
  </si>
  <si>
    <t xml:space="preserve"> не установлен.</t>
  </si>
  <si>
    <t>Порядок 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</t>
  </si>
  <si>
    <t xml:space="preserve">Предмет контракта: </t>
  </si>
  <si>
    <t>Наименование и основные характеристики объекта закупки*</t>
  </si>
  <si>
    <t>Среднее квадратичное отклонение</t>
  </si>
  <si>
    <t>№</t>
  </si>
  <si>
    <t>Ед. изм</t>
  </si>
  <si>
    <t>Источник информации о цене (руб./ед.изм.)</t>
  </si>
  <si>
    <t>НМЦК определяемая методом сопоставимых рыночных цен (анализа рынка)</t>
  </si>
  <si>
    <t/>
  </si>
  <si>
    <t xml:space="preserve">Средняя арифметическая цена за единицу     &lt;ц&gt; </t>
  </si>
  <si>
    <t>Цена за единицу изм. (руб.)</t>
  </si>
  <si>
    <t>Итого:</t>
  </si>
  <si>
    <t>ИТОГО: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</si>
  <si>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</si>
  <si>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</t>
  </si>
  <si>
    <t xml:space="preserve">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</si>
  <si>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Оценка однородности совокупности значений выявленных цен, используемых в расчете НМЦК.</t>
  </si>
  <si>
    <t xml:space="preserve">Расчет Н(М)ЦК по формуле                                    
    </t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</si>
  <si>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</si>
  <si>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t>ОКПД2/ КТРУ</t>
  </si>
  <si>
    <t xml:space="preserve"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для определения НМЦК применяется метод сопоставимых рыночных цен (анализа рынка) с использованием ценовой информации, полученной от исполнителей, обладающих опытом оказания соответствующих услуг. Метод сопоставимых рыночных цен (анализа рынка) заключается в установлении начальной (максимальной) цены контракта на основании ценовой информации идентичных товаров, планируемых к закупкам. Указанный метод является приоритетным для определения и обоснования начальной (максимальной) цены контракта.  </t>
  </si>
  <si>
    <r>
      <t>Контрактный управляющий</t>
    </r>
    <r>
      <rPr>
        <sz val="10"/>
        <rFont val="Times New Roman"/>
        <family val="1"/>
        <charset val="204"/>
      </rPr>
      <t xml:space="preserve"> Т.Ю. Григорьева</t>
    </r>
  </si>
  <si>
    <t>В соответствии с Распоряжением Правительства РФ от 28.04.2018 № 824-Р и Распоряжением Правительства РФ 27.10.2018 № 2326-Р</t>
  </si>
  <si>
    <t>шт</t>
  </si>
  <si>
    <t>упак</t>
  </si>
  <si>
    <t>Н(М)Ц контракта (руб.)</t>
  </si>
  <si>
    <t>22.29.21.000</t>
  </si>
  <si>
    <t>Предложение № 1</t>
  </si>
  <si>
    <t>Предложение № 2</t>
  </si>
  <si>
    <t>Предложение № 3</t>
  </si>
  <si>
    <t xml:space="preserve">Клей-карандаш Attache 21 г </t>
  </si>
  <si>
    <t>Скрепки Attache оцинкованные 28 мм, негофрированные, 100шт/уп</t>
  </si>
  <si>
    <t>Ручка шариковая автомат., 0,35мм,синяя,голуб.корп</t>
  </si>
  <si>
    <t>Клейкие закладки Выбор есть пластиковые 5 неоновых цветов по 20 листов 12х45 мм</t>
  </si>
  <si>
    <t>Корректирующая жидкость (штрих) OfficeSpace на водной основе 20 мл (морозостойкая, экстрабелая)</t>
  </si>
  <si>
    <t>Короб архивный на 2-х завязках Attache 45 мм гофрокартон до 450 листов</t>
  </si>
  <si>
    <t>Клейкая лента односторонняя упаковочная 48 мм x 30 м 38 мкм прозрачная (6 штук в упаковке)</t>
  </si>
  <si>
    <t>Скоросшиватель пластиковый Attache A5 до 100 листов синий (толщина обложки 0.7 мм)</t>
  </si>
  <si>
    <t>Карандаш чернографитный HB Выбор есть (Attache Economy) заточенный шестигранный зелёный корпус</t>
  </si>
  <si>
    <t>Папка файловая на 40 файлов Выбор есть (Attache Economy) Элемент А4 15  мм синяя (толщина обложки 0.7 мм)</t>
  </si>
  <si>
    <t>Ластик Выбор есть (Attache Economy) из синтетического каучука прямоугольный 25x17x6 мм</t>
  </si>
  <si>
    <t>Ластик Attache из синтетического каучука скошенный 42x14x8 мм</t>
  </si>
  <si>
    <t>Точилка для карандашей Attache 40x30x20 мм с контейнером пластиковая</t>
  </si>
  <si>
    <t>Точилка на 1 отв, прямоугольн., с прозр.контейнером, ассорти</t>
  </si>
  <si>
    <t>Нить прошивная для документов лавсановая ЛШ 210 белая (500 метров)</t>
  </si>
  <si>
    <t>Нить прошивная для документов лавсановая ЛШ170 белая (1000 метров),  картонный короб</t>
  </si>
  <si>
    <t>Книга учета 96 листов А4 в клетку на сшивке блок офсет Attache (обложка  - бумвинил)</t>
  </si>
  <si>
    <t>Книга учета 96 листов А4 в линейку на сшивке блок офсет Attache (обложка  - бумвинил)</t>
  </si>
  <si>
    <t>Клейкая лента канцелярская Attache прозрачная 19 мм x 22 м (8 штук в упаковке)</t>
  </si>
  <si>
    <t>Бумага офисная Комус Документ Standard+ А4 80 г/кв.м марка С 146 CIE  (500 листов)</t>
  </si>
  <si>
    <t>Скобы для степлера Выбор есть (Attache Economy) №24/6 с цинковым покрытием (1000 штук в упаковке)</t>
  </si>
  <si>
    <t>Диск запасной для мощных дыроколов Attache Selection до 150 и 290 листов (10 штук в упаковке)</t>
  </si>
  <si>
    <t>Папка-обложка без скоросшивателя Attache Дело № А4 20 мм немелованный  картон до 200 листов (плотность 440 г/кв.м, 10 штук в упаковке)</t>
  </si>
  <si>
    <t>Ручка шариковая неавтоматическая Pensan Buro Prime синяя (толщина линии 0.8 мм)</t>
  </si>
  <si>
    <t>Папка на резинках Attache А4 30 мм пластиковая до 200 листов синяя (толщина обложки 0.6 мм)</t>
  </si>
  <si>
    <t>Скобы для степлера Attache №10 с цинковым покрытием (1000 штук в упаковке)</t>
  </si>
  <si>
    <t>Конверт OfficePost E65 (110x220 мм) 80 г/кв.м белый декстрин с  внутренней запечаткой (100 штук в упаковке)</t>
  </si>
  <si>
    <t>Маркер перманентный Комус Slim Line чёрный игольчатый наконечник (толщина линии 0.5 мм)</t>
  </si>
  <si>
    <t>Маркер перманентный Crown Multi Marker чёрный (толщина линии 1 мм) круглый наконечник</t>
  </si>
  <si>
    <t>Лупа Attache диаметр 80 мм кратность увеличения 5</t>
  </si>
  <si>
    <t>Антистеплер Выбор есть (Attache Economy) чёрный</t>
  </si>
  <si>
    <t>Скоросшиватель картонный Attache Дело № A4 до 200 листов белый</t>
  </si>
  <si>
    <t>20.52.10.190</t>
  </si>
  <si>
    <t xml:space="preserve">25.99.23.000 </t>
  </si>
  <si>
    <t>32.99.12.110</t>
  </si>
  <si>
    <t>22.29.25.000</t>
  </si>
  <si>
    <t>20.59.59.900</t>
  </si>
  <si>
    <t>17.23.13.193</t>
  </si>
  <si>
    <t xml:space="preserve">32.99.15.110 </t>
  </si>
  <si>
    <t>22.19.20.112</t>
  </si>
  <si>
    <t>25.71.13.110</t>
  </si>
  <si>
    <t>13.10.85.110</t>
  </si>
  <si>
    <t>17.23.13.110</t>
  </si>
  <si>
    <t>17.12.14.119</t>
  </si>
  <si>
    <t xml:space="preserve">17.23.12.110 </t>
  </si>
  <si>
    <t>32.99.12.120</t>
  </si>
  <si>
    <t>23.13.13.132</t>
  </si>
  <si>
    <t>25.99.22.130</t>
  </si>
  <si>
    <t>17.23.13.130</t>
  </si>
  <si>
    <r>
      <t xml:space="preserve">будет проведена закупочная сессия на ЕАТ со стартовой ценой </t>
    </r>
    <r>
      <rPr>
        <b/>
        <sz val="10"/>
        <color theme="1"/>
        <rFont val="Times New Roman"/>
        <family val="1"/>
        <charset val="204"/>
      </rPr>
      <t>44027,60</t>
    </r>
    <r>
      <rPr>
        <sz val="10"/>
        <color theme="1"/>
        <rFont val="Times New Roman"/>
        <family val="1"/>
        <charset val="204"/>
      </rPr>
      <t xml:space="preserve">  рублей.</t>
    </r>
  </si>
  <si>
    <r>
      <t xml:space="preserve">Дата подготовки обоснования НМЦК: </t>
    </r>
    <r>
      <rPr>
        <sz val="10"/>
        <rFont val="Times New Roman"/>
        <family val="1"/>
        <charset val="204"/>
      </rPr>
      <t>18.08.2026 г.</t>
    </r>
  </si>
  <si>
    <t>Поставка канцелярских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</si>
</sst>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/>
    <xf numFmtId="0" fontId="11" fillId="0" borderId="0" xfId="0" applyFont="1" applyAlignment="1">
      <alignment horizontal="center" wrapText="1"/>
    </xf>
    <xf numFmtId="0" fontId="12" fillId="0" borderId="0" xfId="0" applyFont="1"/>
    <xf numFmtId="0" fontId="1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2" fontId="2" fillId="0" borderId="0" xfId="0" applyNumberFormat="1" applyFont="1" applyFill="1"/>
    <xf numFmtId="2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13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4" fontId="6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/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/>
    <xf numFmtId="0" fontId="10" fillId="0" borderId="2" xfId="0" applyFont="1" applyBorder="1" applyAlignment="1">
      <alignment vertical="center" wrapText="1"/>
    </xf>
    <xf numFmtId="0" fontId="19" fillId="0" borderId="0" xfId="0" applyFont="1"/>
    <xf numFmtId="0" fontId="20" fillId="0" borderId="0" xfId="0" applyFont="1"/>
    <xf numFmtId="2" fontId="7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2" fontId="1" fillId="0" borderId="2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9" fillId="0" borderId="9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2" fontId="1" fillId="0" borderId="3" xfId="0" applyNumberFormat="1" applyFont="1" applyFill="1" applyBorder="1" applyAlignment="1">
      <alignment horizontal="left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164" fontId="7" fillId="0" borderId="10" xfId="0" applyNumberFormat="1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/>
    </xf>
    <xf numFmtId="4" fontId="2" fillId="0" borderId="10" xfId="0" applyNumberFormat="1" applyFont="1" applyFill="1" applyBorder="1"/>
    <xf numFmtId="0" fontId="3" fillId="0" borderId="9" xfId="0" applyFont="1" applyFill="1" applyBorder="1" applyAlignment="1">
      <alignment horizontal="center"/>
    </xf>
    <xf numFmtId="0" fontId="18" fillId="0" borderId="3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2" fontId="9" fillId="0" borderId="10" xfId="0" applyNumberFormat="1" applyFont="1" applyFill="1" applyBorder="1" applyAlignment="1">
      <alignment horizontal="right" wrapText="1"/>
    </xf>
    <xf numFmtId="0" fontId="16" fillId="0" borderId="3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3" fillId="0" borderId="0" xfId="0" applyFont="1" applyFill="1"/>
    <xf numFmtId="0" fontId="1" fillId="0" borderId="0" xfId="0" applyFont="1" applyFill="1"/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127000</xdr:colOff>
      <xdr:row>9</xdr:row>
      <xdr:rowOff>9525</xdr:rowOff>
    </xdr:from>
    <xdr:to>
      <xdr:col>9</xdr:col>
      <xdr:colOff>571499</xdr:colOff>
      <xdr:row>9</xdr:row>
      <xdr:rowOff>235954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3800" y="5334000"/>
          <a:ext cx="444499" cy="22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95250</xdr:colOff>
      <xdr:row>8</xdr:row>
      <xdr:rowOff>1828800</xdr:rowOff>
    </xdr:from>
    <xdr:to>
      <xdr:col>11</xdr:col>
      <xdr:colOff>247650</xdr:colOff>
      <xdr:row>8</xdr:row>
      <xdr:rowOff>2057400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72750" y="15001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104776</xdr:colOff>
      <xdr:row>9</xdr:row>
      <xdr:rowOff>257175</xdr:rowOff>
    </xdr:from>
    <xdr:to>
      <xdr:col>10</xdr:col>
      <xdr:colOff>628650</xdr:colOff>
      <xdr:row>9</xdr:row>
      <xdr:rowOff>450850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flipV="1">
          <a:off x="9229726" y="5248275"/>
          <a:ext cx="523874" cy="19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59056</xdr:colOff>
      <xdr:row>6</xdr:row>
      <xdr:rowOff>0</xdr:rowOff>
    </xdr:from>
    <xdr:to>
      <xdr:col>3</xdr:col>
      <xdr:colOff>261731</xdr:colOff>
      <xdr:row>6</xdr:row>
      <xdr:rowOff>364159</xdr:rowOff>
    </xdr:to>
    <xdr:pic>
      <xdr:nvPicPr>
        <xdr:cNvPr id="7" name="Изображение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1" y="3105150"/>
          <a:ext cx="912494" cy="364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85725</xdr:colOff>
      <xdr:row>8</xdr:row>
      <xdr:rowOff>390525</xdr:rowOff>
    </xdr:from>
    <xdr:to>
      <xdr:col>11</xdr:col>
      <xdr:colOff>825612</xdr:colOff>
      <xdr:row>9</xdr:row>
      <xdr:rowOff>47625</xdr:rowOff>
    </xdr:to>
    <xdr:pic>
      <xdr:nvPicPr>
        <xdr:cNvPr id="8" name="Изображение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4743450"/>
          <a:ext cx="739887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tabSelected="1" topLeftCell="A5" zoomScale="115" zoomScaleNormal="115" workbookViewId="0">
      <selection activeCell="N43" sqref="N43"/>
    </sheetView>
  </sheetViews>
  <sheetFormatPr defaultRowHeight="15" x14ac:dyDescent="0.25"/>
  <cols>
    <col min="1" max="1" width="4.140625" customWidth="1"/>
    <col min="2" max="2" width="39.42578125" customWidth="1"/>
    <col min="3" max="3" width="10.7109375" customWidth="1"/>
    <col min="4" max="4" width="9.140625" customWidth="1"/>
    <col min="5" max="5" width="7.85546875" customWidth="1"/>
    <col min="6" max="6" width="12.42578125" customWidth="1"/>
    <col min="7" max="7" width="12.85546875" customWidth="1"/>
    <col min="8" max="8" width="13" customWidth="1"/>
    <col min="9" max="9" width="14.28515625" customWidth="1"/>
    <col min="10" max="10" width="11.7109375" customWidth="1"/>
    <col min="11" max="11" width="11.28515625" customWidth="1"/>
    <col min="12" max="12" width="13" customWidth="1"/>
    <col min="14" max="14" width="15" customWidth="1"/>
    <col min="15" max="15" width="12.140625" hidden="1" customWidth="1"/>
    <col min="16" max="16" width="14" hidden="1" customWidth="1"/>
    <col min="17" max="17" width="11.85546875" customWidth="1"/>
  </cols>
  <sheetData>
    <row r="1" spans="1:19" s="2" customFormat="1" x14ac:dyDescent="0.25">
      <c r="A1" s="64" t="s">
        <v>18</v>
      </c>
      <c r="B1" s="64" t="s">
        <v>13</v>
      </c>
      <c r="C1" s="64"/>
      <c r="D1" s="64" t="s">
        <v>13</v>
      </c>
      <c r="E1" s="64" t="s">
        <v>13</v>
      </c>
      <c r="F1" s="64" t="s">
        <v>13</v>
      </c>
      <c r="G1" s="64" t="s">
        <v>13</v>
      </c>
      <c r="H1" s="64" t="s">
        <v>13</v>
      </c>
      <c r="I1" s="64"/>
      <c r="J1" s="64" t="s">
        <v>13</v>
      </c>
      <c r="K1" s="64"/>
      <c r="L1" s="64" t="s">
        <v>13</v>
      </c>
      <c r="M1" s="64"/>
      <c r="N1" s="64" t="s">
        <v>13</v>
      </c>
    </row>
    <row r="2" spans="1:19" s="2" customForma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9" s="1" customFormat="1" x14ac:dyDescent="0.25">
      <c r="A3" s="65" t="s">
        <v>6</v>
      </c>
      <c r="B3" s="65"/>
      <c r="C3" s="70" t="s">
        <v>86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9" ht="78.75" customHeight="1" x14ac:dyDescent="0.25">
      <c r="A4" s="65" t="s">
        <v>1</v>
      </c>
      <c r="B4" s="65"/>
      <c r="C4" s="68" t="s">
        <v>25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19" ht="39.75" customHeight="1" x14ac:dyDescent="0.25">
      <c r="A5" s="65" t="s">
        <v>3</v>
      </c>
      <c r="B5" s="65"/>
      <c r="C5" s="68" t="s">
        <v>2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9" ht="54.75" customHeight="1" x14ac:dyDescent="0.25">
      <c r="A6" s="65" t="s">
        <v>5</v>
      </c>
      <c r="B6" s="65"/>
      <c r="C6" s="68" t="s">
        <v>4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9" s="2" customFormat="1" ht="81" customHeight="1" x14ac:dyDescent="0.25">
      <c r="A7" s="65" t="s">
        <v>19</v>
      </c>
      <c r="B7" s="65"/>
      <c r="C7" s="69" t="s">
        <v>20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9" s="2" customFormat="1" ht="43.5" customHeight="1" x14ac:dyDescent="0.25">
      <c r="A8" s="66" t="s">
        <v>9</v>
      </c>
      <c r="B8" s="60" t="s">
        <v>7</v>
      </c>
      <c r="C8" s="60" t="s">
        <v>24</v>
      </c>
      <c r="D8" s="60" t="s">
        <v>10</v>
      </c>
      <c r="E8" s="54" t="s">
        <v>0</v>
      </c>
      <c r="F8" s="54" t="s">
        <v>11</v>
      </c>
      <c r="G8" s="54"/>
      <c r="H8" s="54"/>
      <c r="I8" s="55" t="s">
        <v>21</v>
      </c>
      <c r="J8" s="55"/>
      <c r="K8" s="55"/>
      <c r="L8" s="56" t="s">
        <v>12</v>
      </c>
      <c r="M8" s="56"/>
      <c r="N8" s="56"/>
    </row>
    <row r="9" spans="1:19" s="2" customFormat="1" ht="50.25" customHeight="1" x14ac:dyDescent="0.25">
      <c r="A9" s="67"/>
      <c r="B9" s="61"/>
      <c r="C9" s="61"/>
      <c r="D9" s="61"/>
      <c r="E9" s="54"/>
      <c r="F9" s="7" t="s">
        <v>32</v>
      </c>
      <c r="G9" s="7" t="s">
        <v>33</v>
      </c>
      <c r="H9" s="7" t="s">
        <v>34</v>
      </c>
      <c r="I9" s="58" t="s">
        <v>14</v>
      </c>
      <c r="J9" s="58" t="s">
        <v>8</v>
      </c>
      <c r="K9" s="58" t="s">
        <v>23</v>
      </c>
      <c r="L9" s="58" t="s">
        <v>22</v>
      </c>
      <c r="M9" s="51" t="s">
        <v>15</v>
      </c>
      <c r="N9" s="51" t="s">
        <v>30</v>
      </c>
    </row>
    <row r="10" spans="1:19" s="5" customFormat="1" ht="39" customHeight="1" x14ac:dyDescent="0.2">
      <c r="A10" s="67"/>
      <c r="B10" s="61"/>
      <c r="C10" s="61"/>
      <c r="D10" s="61"/>
      <c r="E10" s="60"/>
      <c r="F10" s="6"/>
      <c r="G10" s="6"/>
      <c r="H10" s="6"/>
      <c r="I10" s="59"/>
      <c r="J10" s="59"/>
      <c r="K10" s="59"/>
      <c r="L10" s="59"/>
      <c r="M10" s="52"/>
      <c r="N10" s="52"/>
    </row>
    <row r="11" spans="1:19" s="5" customFormat="1" ht="12.75" x14ac:dyDescent="0.2">
      <c r="A11" s="24">
        <v>1</v>
      </c>
      <c r="B11" s="28" t="s">
        <v>35</v>
      </c>
      <c r="C11" s="29" t="s">
        <v>67</v>
      </c>
      <c r="D11" s="29" t="s">
        <v>28</v>
      </c>
      <c r="E11" s="29">
        <v>30</v>
      </c>
      <c r="F11" s="29">
        <v>71</v>
      </c>
      <c r="G11" s="30">
        <v>71.709999999999994</v>
      </c>
      <c r="H11" s="30">
        <v>72.42</v>
      </c>
      <c r="I11" s="19">
        <f>AVERAGE(F11:H11)</f>
        <v>71.709999999999994</v>
      </c>
      <c r="J11" s="20">
        <f>SQRT(((SUM((POWER(F11-I11,2)),(POWER(G11-I11,2)),(POWER(H11-I11,2))))/(COLUMNS(F11:H11)-1)))</f>
        <v>0.71</v>
      </c>
      <c r="K11" s="21">
        <f>J11/I11*100</f>
        <v>0.99009900990098998</v>
      </c>
      <c r="L11" s="20">
        <f>((E11/3)*(SUM(F11:H11)))</f>
        <v>2151.3000000000002</v>
      </c>
      <c r="M11" s="22">
        <f>L11/E11</f>
        <v>71.709999999999994</v>
      </c>
      <c r="N11" s="22">
        <f>M11*E11</f>
        <v>2151.3000000000002</v>
      </c>
      <c r="O11" s="23"/>
      <c r="P11" s="23"/>
      <c r="Q11" s="25"/>
      <c r="R11" s="25"/>
      <c r="S11" s="25"/>
    </row>
    <row r="12" spans="1:19" s="5" customFormat="1" ht="25.5" x14ac:dyDescent="0.2">
      <c r="A12" s="24">
        <v>2</v>
      </c>
      <c r="B12" s="28" t="s">
        <v>36</v>
      </c>
      <c r="C12" s="29" t="s">
        <v>68</v>
      </c>
      <c r="D12" s="29" t="s">
        <v>29</v>
      </c>
      <c r="E12" s="29">
        <v>20</v>
      </c>
      <c r="F12" s="29">
        <v>45.3</v>
      </c>
      <c r="G12" s="30">
        <v>45.75</v>
      </c>
      <c r="H12" s="30">
        <v>46.21</v>
      </c>
      <c r="I12" s="19">
        <f t="shared" ref="I12:I42" si="0">AVERAGE(F12:H12)</f>
        <v>45.75</v>
      </c>
      <c r="J12" s="20">
        <f t="shared" ref="J12:J42" si="1">SQRT(((SUM((POWER(F12-I12,2)),(POWER(G12-I12,2)),(POWER(H12-I12,2))))/(COLUMNS(F12:H12)-1)))</f>
        <v>0.46</v>
      </c>
      <c r="K12" s="21">
        <f t="shared" ref="K12:K42" si="2">J12/I12*100</f>
        <v>1.0054644808743201</v>
      </c>
      <c r="L12" s="20">
        <f t="shared" ref="L12:L42" si="3">((E12/3)*(SUM(F12:H12)))</f>
        <v>915.07</v>
      </c>
      <c r="M12" s="22">
        <f t="shared" ref="M12:M42" si="4">L12/E12</f>
        <v>45.75</v>
      </c>
      <c r="N12" s="22">
        <f t="shared" ref="N12:N42" si="5">M12*E12</f>
        <v>915</v>
      </c>
      <c r="O12" s="23"/>
      <c r="P12" s="23"/>
      <c r="Q12" s="25"/>
      <c r="R12" s="25"/>
      <c r="S12" s="25"/>
    </row>
    <row r="13" spans="1:19" s="5" customFormat="1" ht="25.5" x14ac:dyDescent="0.2">
      <c r="A13" s="24">
        <v>3</v>
      </c>
      <c r="B13" s="28" t="s">
        <v>37</v>
      </c>
      <c r="C13" s="29" t="s">
        <v>69</v>
      </c>
      <c r="D13" s="29" t="s">
        <v>28</v>
      </c>
      <c r="E13" s="29">
        <v>50</v>
      </c>
      <c r="F13" s="29">
        <v>7.7</v>
      </c>
      <c r="G13" s="30">
        <v>7.78</v>
      </c>
      <c r="H13" s="30">
        <v>7.85</v>
      </c>
      <c r="I13" s="19">
        <f t="shared" si="0"/>
        <v>7.78</v>
      </c>
      <c r="J13" s="20">
        <f t="shared" si="1"/>
        <v>0.08</v>
      </c>
      <c r="K13" s="21">
        <f t="shared" si="2"/>
        <v>1.02827763496144</v>
      </c>
      <c r="L13" s="20">
        <f t="shared" si="3"/>
        <v>388.83</v>
      </c>
      <c r="M13" s="22">
        <f t="shared" si="4"/>
        <v>7.78</v>
      </c>
      <c r="N13" s="22">
        <f t="shared" si="5"/>
        <v>389</v>
      </c>
      <c r="O13" s="23"/>
      <c r="P13" s="23"/>
      <c r="Q13" s="25"/>
      <c r="R13" s="25"/>
      <c r="S13" s="25"/>
    </row>
    <row r="14" spans="1:19" s="5" customFormat="1" ht="25.5" x14ac:dyDescent="0.2">
      <c r="A14" s="24">
        <v>4</v>
      </c>
      <c r="B14" s="28" t="s">
        <v>38</v>
      </c>
      <c r="C14" s="29" t="s">
        <v>70</v>
      </c>
      <c r="D14" s="29" t="s">
        <v>28</v>
      </c>
      <c r="E14" s="29">
        <v>25</v>
      </c>
      <c r="F14" s="29">
        <v>45</v>
      </c>
      <c r="G14" s="30">
        <v>45.45</v>
      </c>
      <c r="H14" s="30">
        <v>45.9</v>
      </c>
      <c r="I14" s="19">
        <f t="shared" si="0"/>
        <v>45.45</v>
      </c>
      <c r="J14" s="20">
        <f t="shared" si="1"/>
        <v>0.45</v>
      </c>
      <c r="K14" s="21">
        <f t="shared" si="2"/>
        <v>0.99009900990098998</v>
      </c>
      <c r="L14" s="20">
        <f t="shared" si="3"/>
        <v>1136.25</v>
      </c>
      <c r="M14" s="22">
        <f t="shared" si="4"/>
        <v>45.45</v>
      </c>
      <c r="N14" s="22">
        <f t="shared" si="5"/>
        <v>1136.25</v>
      </c>
      <c r="O14" s="23"/>
      <c r="P14" s="23"/>
      <c r="Q14" s="25"/>
      <c r="R14" s="25"/>
      <c r="S14" s="25"/>
    </row>
    <row r="15" spans="1:19" s="5" customFormat="1" ht="38.25" x14ac:dyDescent="0.2">
      <c r="A15" s="24">
        <v>5</v>
      </c>
      <c r="B15" s="28" t="s">
        <v>39</v>
      </c>
      <c r="C15" s="29" t="s">
        <v>71</v>
      </c>
      <c r="D15" s="29" t="s">
        <v>28</v>
      </c>
      <c r="E15" s="29">
        <v>2</v>
      </c>
      <c r="F15" s="29">
        <v>47.9</v>
      </c>
      <c r="G15" s="30">
        <v>48.38</v>
      </c>
      <c r="H15" s="30">
        <v>48.86</v>
      </c>
      <c r="I15" s="19">
        <f t="shared" si="0"/>
        <v>48.38</v>
      </c>
      <c r="J15" s="20">
        <f t="shared" si="1"/>
        <v>0.48</v>
      </c>
      <c r="K15" s="21">
        <f t="shared" si="2"/>
        <v>0.99214551467548595</v>
      </c>
      <c r="L15" s="20">
        <f t="shared" si="3"/>
        <v>96.76</v>
      </c>
      <c r="M15" s="22">
        <f t="shared" si="4"/>
        <v>48.38</v>
      </c>
      <c r="N15" s="22">
        <f t="shared" si="5"/>
        <v>96.76</v>
      </c>
      <c r="O15" s="23"/>
      <c r="P15" s="23"/>
      <c r="Q15" s="25"/>
      <c r="R15" s="25"/>
      <c r="S15" s="25"/>
    </row>
    <row r="16" spans="1:19" s="5" customFormat="1" ht="25.5" x14ac:dyDescent="0.2">
      <c r="A16" s="24">
        <v>6</v>
      </c>
      <c r="B16" s="28" t="s">
        <v>40</v>
      </c>
      <c r="C16" s="29" t="s">
        <v>72</v>
      </c>
      <c r="D16" s="29" t="s">
        <v>28</v>
      </c>
      <c r="E16" s="29">
        <v>2</v>
      </c>
      <c r="F16" s="29">
        <v>132</v>
      </c>
      <c r="G16" s="30">
        <v>133.32</v>
      </c>
      <c r="H16" s="30">
        <v>134.63999999999999</v>
      </c>
      <c r="I16" s="19">
        <f t="shared" si="0"/>
        <v>133.32</v>
      </c>
      <c r="J16" s="20">
        <f t="shared" si="1"/>
        <v>1.32</v>
      </c>
      <c r="K16" s="21">
        <f t="shared" si="2"/>
        <v>0.99009900990098998</v>
      </c>
      <c r="L16" s="20">
        <f t="shared" si="3"/>
        <v>266.64</v>
      </c>
      <c r="M16" s="22">
        <f t="shared" si="4"/>
        <v>133.32</v>
      </c>
      <c r="N16" s="22">
        <f t="shared" si="5"/>
        <v>266.64</v>
      </c>
      <c r="O16" s="23"/>
      <c r="P16" s="23"/>
      <c r="Q16" s="25"/>
      <c r="R16" s="25"/>
      <c r="S16" s="25"/>
    </row>
    <row r="17" spans="1:19" s="5" customFormat="1" ht="38.25" x14ac:dyDescent="0.2">
      <c r="A17" s="24">
        <v>7</v>
      </c>
      <c r="B17" s="28" t="s">
        <v>41</v>
      </c>
      <c r="C17" s="29" t="s">
        <v>31</v>
      </c>
      <c r="D17" s="29" t="s">
        <v>29</v>
      </c>
      <c r="E17" s="29">
        <v>5</v>
      </c>
      <c r="F17" s="29">
        <v>224</v>
      </c>
      <c r="G17" s="30">
        <v>226.24</v>
      </c>
      <c r="H17" s="30">
        <v>228.48</v>
      </c>
      <c r="I17" s="19">
        <f t="shared" si="0"/>
        <v>226.24</v>
      </c>
      <c r="J17" s="20">
        <f t="shared" si="1"/>
        <v>2.2400000000000002</v>
      </c>
      <c r="K17" s="21">
        <f t="shared" si="2"/>
        <v>0.99009900990098998</v>
      </c>
      <c r="L17" s="20">
        <f t="shared" si="3"/>
        <v>1131.2</v>
      </c>
      <c r="M17" s="22">
        <f t="shared" si="4"/>
        <v>226.24</v>
      </c>
      <c r="N17" s="22">
        <f t="shared" si="5"/>
        <v>1131.2</v>
      </c>
      <c r="O17" s="23"/>
      <c r="P17" s="23"/>
      <c r="Q17" s="25"/>
      <c r="R17" s="25"/>
      <c r="S17" s="25"/>
    </row>
    <row r="18" spans="1:19" s="5" customFormat="1" ht="25.5" x14ac:dyDescent="0.2">
      <c r="A18" s="24">
        <v>8</v>
      </c>
      <c r="B18" s="28" t="s">
        <v>42</v>
      </c>
      <c r="C18" s="29" t="s">
        <v>70</v>
      </c>
      <c r="D18" s="29" t="s">
        <v>28</v>
      </c>
      <c r="E18" s="29">
        <v>15</v>
      </c>
      <c r="F18" s="29">
        <v>147</v>
      </c>
      <c r="G18" s="30">
        <v>148.47</v>
      </c>
      <c r="H18" s="30">
        <v>149.94</v>
      </c>
      <c r="I18" s="19">
        <f t="shared" si="0"/>
        <v>148.47</v>
      </c>
      <c r="J18" s="20">
        <f t="shared" si="1"/>
        <v>1.47</v>
      </c>
      <c r="K18" s="21">
        <f t="shared" si="2"/>
        <v>0.99009900990098998</v>
      </c>
      <c r="L18" s="20">
        <f t="shared" si="3"/>
        <v>2227.0500000000002</v>
      </c>
      <c r="M18" s="22">
        <f t="shared" si="4"/>
        <v>148.47</v>
      </c>
      <c r="N18" s="22">
        <f t="shared" si="5"/>
        <v>2227.0500000000002</v>
      </c>
      <c r="O18" s="23"/>
      <c r="P18" s="23"/>
      <c r="Q18" s="25"/>
      <c r="R18" s="25"/>
      <c r="S18" s="25"/>
    </row>
    <row r="19" spans="1:19" s="5" customFormat="1" ht="38.25" x14ac:dyDescent="0.2">
      <c r="A19" s="24">
        <v>9</v>
      </c>
      <c r="B19" s="28" t="s">
        <v>43</v>
      </c>
      <c r="C19" s="29" t="s">
        <v>73</v>
      </c>
      <c r="D19" s="29" t="s">
        <v>28</v>
      </c>
      <c r="E19" s="29">
        <v>40</v>
      </c>
      <c r="F19" s="29">
        <v>4.9000000000000004</v>
      </c>
      <c r="G19" s="30">
        <v>4.95</v>
      </c>
      <c r="H19" s="30">
        <v>5</v>
      </c>
      <c r="I19" s="19">
        <f t="shared" si="0"/>
        <v>4.95</v>
      </c>
      <c r="J19" s="20">
        <f t="shared" si="1"/>
        <v>0.05</v>
      </c>
      <c r="K19" s="21">
        <f t="shared" si="2"/>
        <v>1.0101010101010099</v>
      </c>
      <c r="L19" s="20">
        <f t="shared" si="3"/>
        <v>198</v>
      </c>
      <c r="M19" s="22">
        <f t="shared" si="4"/>
        <v>4.95</v>
      </c>
      <c r="N19" s="22">
        <f t="shared" si="5"/>
        <v>198</v>
      </c>
      <c r="O19" s="23"/>
      <c r="P19" s="23"/>
      <c r="Q19" s="25"/>
      <c r="R19" s="25"/>
      <c r="S19" s="25"/>
    </row>
    <row r="20" spans="1:19" s="5" customFormat="1" ht="38.25" x14ac:dyDescent="0.2">
      <c r="A20" s="24">
        <v>10</v>
      </c>
      <c r="B20" s="28" t="s">
        <v>44</v>
      </c>
      <c r="C20" s="29" t="s">
        <v>70</v>
      </c>
      <c r="D20" s="29" t="s">
        <v>28</v>
      </c>
      <c r="E20" s="29">
        <v>10</v>
      </c>
      <c r="F20" s="29">
        <v>224</v>
      </c>
      <c r="G20" s="30">
        <v>226.24</v>
      </c>
      <c r="H20" s="30">
        <v>228.48</v>
      </c>
      <c r="I20" s="19">
        <f t="shared" si="0"/>
        <v>226.24</v>
      </c>
      <c r="J20" s="20">
        <f t="shared" si="1"/>
        <v>2.2400000000000002</v>
      </c>
      <c r="K20" s="21">
        <f t="shared" si="2"/>
        <v>0.99009900990098998</v>
      </c>
      <c r="L20" s="20">
        <f t="shared" si="3"/>
        <v>2262.4</v>
      </c>
      <c r="M20" s="22">
        <f t="shared" si="4"/>
        <v>226.24</v>
      </c>
      <c r="N20" s="22">
        <f t="shared" si="5"/>
        <v>2262.4</v>
      </c>
      <c r="O20" s="23"/>
      <c r="P20" s="23"/>
      <c r="Q20" s="25"/>
      <c r="R20" s="25"/>
      <c r="S20" s="25"/>
    </row>
    <row r="21" spans="1:19" s="5" customFormat="1" ht="38.25" x14ac:dyDescent="0.2">
      <c r="A21" s="24">
        <v>11</v>
      </c>
      <c r="B21" s="28" t="s">
        <v>45</v>
      </c>
      <c r="C21" s="29" t="s">
        <v>74</v>
      </c>
      <c r="D21" s="29" t="s">
        <v>28</v>
      </c>
      <c r="E21" s="29">
        <v>5</v>
      </c>
      <c r="F21" s="29">
        <v>13.7</v>
      </c>
      <c r="G21" s="30">
        <v>13.84</v>
      </c>
      <c r="H21" s="30">
        <v>13.97</v>
      </c>
      <c r="I21" s="19">
        <f t="shared" si="0"/>
        <v>13.84</v>
      </c>
      <c r="J21" s="20">
        <f t="shared" si="1"/>
        <v>0.14000000000000001</v>
      </c>
      <c r="K21" s="21">
        <f t="shared" si="2"/>
        <v>1.0115606936416199</v>
      </c>
      <c r="L21" s="20">
        <f t="shared" si="3"/>
        <v>69.180000000000007</v>
      </c>
      <c r="M21" s="22">
        <f t="shared" si="4"/>
        <v>13.84</v>
      </c>
      <c r="N21" s="22">
        <f t="shared" si="5"/>
        <v>69.2</v>
      </c>
      <c r="O21" s="23"/>
      <c r="P21" s="23"/>
      <c r="Q21" s="25"/>
      <c r="R21" s="25"/>
      <c r="S21" s="25"/>
    </row>
    <row r="22" spans="1:19" s="5" customFormat="1" ht="25.5" x14ac:dyDescent="0.2">
      <c r="A22" s="24">
        <v>12</v>
      </c>
      <c r="B22" s="28" t="s">
        <v>46</v>
      </c>
      <c r="C22" s="29" t="s">
        <v>74</v>
      </c>
      <c r="D22" s="29" t="s">
        <v>28</v>
      </c>
      <c r="E22" s="29">
        <v>5</v>
      </c>
      <c r="F22" s="29">
        <v>33.799999999999997</v>
      </c>
      <c r="G22" s="30">
        <v>34.14</v>
      </c>
      <c r="H22" s="30">
        <v>34.479999999999997</v>
      </c>
      <c r="I22" s="19">
        <f t="shared" si="0"/>
        <v>34.14</v>
      </c>
      <c r="J22" s="20">
        <f t="shared" si="1"/>
        <v>0.34</v>
      </c>
      <c r="K22" s="21">
        <f t="shared" si="2"/>
        <v>0.99589923842999395</v>
      </c>
      <c r="L22" s="20">
        <f t="shared" si="3"/>
        <v>170.7</v>
      </c>
      <c r="M22" s="22">
        <f t="shared" si="4"/>
        <v>34.14</v>
      </c>
      <c r="N22" s="22">
        <f t="shared" si="5"/>
        <v>170.7</v>
      </c>
      <c r="O22" s="23"/>
      <c r="P22" s="23"/>
      <c r="Q22" s="25"/>
      <c r="R22" s="25"/>
      <c r="S22" s="25"/>
    </row>
    <row r="23" spans="1:19" s="5" customFormat="1" ht="25.5" x14ac:dyDescent="0.2">
      <c r="A23" s="24">
        <v>13</v>
      </c>
      <c r="B23" s="28" t="s">
        <v>47</v>
      </c>
      <c r="C23" s="29" t="s">
        <v>75</v>
      </c>
      <c r="D23" s="29" t="s">
        <v>28</v>
      </c>
      <c r="E23" s="29">
        <v>1</v>
      </c>
      <c r="F23" s="29">
        <v>61.1</v>
      </c>
      <c r="G23" s="30">
        <v>61.71</v>
      </c>
      <c r="H23" s="30">
        <v>62.32</v>
      </c>
      <c r="I23" s="19">
        <f t="shared" si="0"/>
        <v>61.71</v>
      </c>
      <c r="J23" s="20">
        <f t="shared" si="1"/>
        <v>0.61</v>
      </c>
      <c r="K23" s="21">
        <f t="shared" si="2"/>
        <v>0.98849457138227204</v>
      </c>
      <c r="L23" s="20">
        <f t="shared" si="3"/>
        <v>61.71</v>
      </c>
      <c r="M23" s="22">
        <f t="shared" si="4"/>
        <v>61.71</v>
      </c>
      <c r="N23" s="22">
        <f t="shared" si="5"/>
        <v>61.71</v>
      </c>
      <c r="O23" s="23"/>
      <c r="P23" s="23"/>
      <c r="Q23" s="25"/>
      <c r="R23" s="25"/>
      <c r="S23" s="25"/>
    </row>
    <row r="24" spans="1:19" s="5" customFormat="1" ht="25.5" x14ac:dyDescent="0.2">
      <c r="A24" s="24">
        <v>14</v>
      </c>
      <c r="B24" s="28" t="s">
        <v>48</v>
      </c>
      <c r="C24" s="29" t="s">
        <v>75</v>
      </c>
      <c r="D24" s="29" t="s">
        <v>28</v>
      </c>
      <c r="E24" s="29">
        <v>1</v>
      </c>
      <c r="F24" s="29">
        <v>47.9</v>
      </c>
      <c r="G24" s="30">
        <v>48.38</v>
      </c>
      <c r="H24" s="31">
        <v>48.86</v>
      </c>
      <c r="I24" s="27">
        <f t="shared" si="0"/>
        <v>48.38</v>
      </c>
      <c r="J24" s="20">
        <f t="shared" si="1"/>
        <v>0.48</v>
      </c>
      <c r="K24" s="21">
        <f t="shared" si="2"/>
        <v>0.99214551467548595</v>
      </c>
      <c r="L24" s="20">
        <f t="shared" si="3"/>
        <v>48.38</v>
      </c>
      <c r="M24" s="22">
        <f t="shared" si="4"/>
        <v>48.38</v>
      </c>
      <c r="N24" s="22">
        <f t="shared" si="5"/>
        <v>48.38</v>
      </c>
      <c r="O24" s="23"/>
      <c r="P24" s="23"/>
      <c r="Q24" s="25"/>
      <c r="R24" s="25"/>
      <c r="S24" s="25"/>
    </row>
    <row r="25" spans="1:19" s="5" customFormat="1" ht="25.5" x14ac:dyDescent="0.2">
      <c r="A25" s="24">
        <v>15</v>
      </c>
      <c r="B25" s="28" t="s">
        <v>49</v>
      </c>
      <c r="C25" s="29" t="s">
        <v>76</v>
      </c>
      <c r="D25" s="29" t="s">
        <v>28</v>
      </c>
      <c r="E25" s="29">
        <v>2</v>
      </c>
      <c r="F25" s="29">
        <v>115</v>
      </c>
      <c r="G25" s="30">
        <v>116.15</v>
      </c>
      <c r="H25" s="30">
        <v>117.3</v>
      </c>
      <c r="I25" s="19">
        <f t="shared" si="0"/>
        <v>116.15</v>
      </c>
      <c r="J25" s="20">
        <f t="shared" si="1"/>
        <v>1.1499999999999999</v>
      </c>
      <c r="K25" s="21">
        <f t="shared" si="2"/>
        <v>0.99009900990098998</v>
      </c>
      <c r="L25" s="20">
        <f t="shared" si="3"/>
        <v>232.3</v>
      </c>
      <c r="M25" s="22">
        <f t="shared" si="4"/>
        <v>116.15</v>
      </c>
      <c r="N25" s="22">
        <f t="shared" si="5"/>
        <v>232.3</v>
      </c>
      <c r="O25" s="23"/>
      <c r="P25" s="23"/>
      <c r="Q25" s="25"/>
      <c r="R25" s="25"/>
      <c r="S25" s="25"/>
    </row>
    <row r="26" spans="1:19" s="5" customFormat="1" ht="25.5" x14ac:dyDescent="0.2">
      <c r="A26" s="24">
        <v>16</v>
      </c>
      <c r="B26" s="28" t="s">
        <v>50</v>
      </c>
      <c r="C26" s="29" t="s">
        <v>76</v>
      </c>
      <c r="D26" s="29" t="s">
        <v>28</v>
      </c>
      <c r="E26" s="29">
        <v>1</v>
      </c>
      <c r="F26" s="29">
        <v>270</v>
      </c>
      <c r="G26" s="30">
        <v>272.7</v>
      </c>
      <c r="H26" s="30">
        <v>275.39999999999998</v>
      </c>
      <c r="I26" s="19">
        <f t="shared" si="0"/>
        <v>272.7</v>
      </c>
      <c r="J26" s="20">
        <f t="shared" si="1"/>
        <v>2.7</v>
      </c>
      <c r="K26" s="21">
        <f t="shared" si="2"/>
        <v>0.99009900990098998</v>
      </c>
      <c r="L26" s="20">
        <f t="shared" si="3"/>
        <v>272.7</v>
      </c>
      <c r="M26" s="22">
        <f t="shared" si="4"/>
        <v>272.7</v>
      </c>
      <c r="N26" s="22">
        <f t="shared" si="5"/>
        <v>272.7</v>
      </c>
      <c r="O26" s="23"/>
      <c r="P26" s="23"/>
      <c r="Q26" s="25"/>
      <c r="R26" s="25"/>
      <c r="S26" s="25"/>
    </row>
    <row r="27" spans="1:19" s="5" customFormat="1" ht="25.5" x14ac:dyDescent="0.2">
      <c r="A27" s="24">
        <v>17</v>
      </c>
      <c r="B27" s="28" t="s">
        <v>51</v>
      </c>
      <c r="C27" s="29" t="s">
        <v>77</v>
      </c>
      <c r="D27" s="29" t="s">
        <v>28</v>
      </c>
      <c r="E27" s="29">
        <v>6</v>
      </c>
      <c r="F27" s="29">
        <v>200</v>
      </c>
      <c r="G27" s="30">
        <v>202</v>
      </c>
      <c r="H27" s="30">
        <v>204</v>
      </c>
      <c r="I27" s="19">
        <f t="shared" si="0"/>
        <v>202</v>
      </c>
      <c r="J27" s="20">
        <f t="shared" si="1"/>
        <v>2</v>
      </c>
      <c r="K27" s="21">
        <f t="shared" si="2"/>
        <v>0.99009900990098998</v>
      </c>
      <c r="L27" s="20">
        <f t="shared" si="3"/>
        <v>1212</v>
      </c>
      <c r="M27" s="22">
        <f t="shared" si="4"/>
        <v>202</v>
      </c>
      <c r="N27" s="22">
        <f t="shared" si="5"/>
        <v>1212</v>
      </c>
      <c r="O27" s="23"/>
      <c r="P27" s="23"/>
      <c r="Q27" s="25"/>
      <c r="R27" s="25"/>
      <c r="S27" s="25"/>
    </row>
    <row r="28" spans="1:19" s="5" customFormat="1" ht="25.5" x14ac:dyDescent="0.2">
      <c r="A28" s="24">
        <v>18</v>
      </c>
      <c r="B28" s="28" t="s">
        <v>52</v>
      </c>
      <c r="C28" s="29" t="s">
        <v>77</v>
      </c>
      <c r="D28" s="29" t="s">
        <v>28</v>
      </c>
      <c r="E28" s="29">
        <v>3</v>
      </c>
      <c r="F28" s="29">
        <v>276</v>
      </c>
      <c r="G28" s="30">
        <v>278.76</v>
      </c>
      <c r="H28" s="30">
        <v>281.52</v>
      </c>
      <c r="I28" s="19">
        <f t="shared" si="0"/>
        <v>278.76</v>
      </c>
      <c r="J28" s="20">
        <f t="shared" si="1"/>
        <v>2.76</v>
      </c>
      <c r="K28" s="21">
        <f t="shared" si="2"/>
        <v>0.99009900990098998</v>
      </c>
      <c r="L28" s="20">
        <f t="shared" si="3"/>
        <v>836.28</v>
      </c>
      <c r="M28" s="22">
        <f t="shared" si="4"/>
        <v>278.76</v>
      </c>
      <c r="N28" s="22">
        <f t="shared" si="5"/>
        <v>836.28</v>
      </c>
      <c r="O28" s="23"/>
      <c r="P28" s="23"/>
      <c r="Q28" s="25"/>
      <c r="R28" s="25"/>
      <c r="S28" s="25"/>
    </row>
    <row r="29" spans="1:19" s="5" customFormat="1" ht="25.5" x14ac:dyDescent="0.2">
      <c r="A29" s="24">
        <v>19</v>
      </c>
      <c r="B29" s="28" t="s">
        <v>53</v>
      </c>
      <c r="C29" s="29" t="s">
        <v>31</v>
      </c>
      <c r="D29" s="29" t="s">
        <v>29</v>
      </c>
      <c r="E29" s="29">
        <v>2</v>
      </c>
      <c r="F29" s="29">
        <v>254</v>
      </c>
      <c r="G29" s="30">
        <v>256.54000000000002</v>
      </c>
      <c r="H29" s="30">
        <v>259.08</v>
      </c>
      <c r="I29" s="19">
        <f t="shared" si="0"/>
        <v>256.54000000000002</v>
      </c>
      <c r="J29" s="20">
        <f t="shared" si="1"/>
        <v>2.54</v>
      </c>
      <c r="K29" s="21">
        <f t="shared" si="2"/>
        <v>0.99009900990098998</v>
      </c>
      <c r="L29" s="20">
        <f t="shared" si="3"/>
        <v>513.08000000000004</v>
      </c>
      <c r="M29" s="22">
        <f t="shared" si="4"/>
        <v>256.54000000000002</v>
      </c>
      <c r="N29" s="22">
        <f t="shared" si="5"/>
        <v>513.08000000000004</v>
      </c>
      <c r="O29" s="23"/>
      <c r="P29" s="23"/>
      <c r="Q29" s="25"/>
      <c r="R29" s="25"/>
      <c r="S29" s="25"/>
    </row>
    <row r="30" spans="1:19" s="5" customFormat="1" ht="25.5" x14ac:dyDescent="0.2">
      <c r="A30" s="24">
        <v>20</v>
      </c>
      <c r="B30" s="28" t="s">
        <v>54</v>
      </c>
      <c r="C30" s="29" t="s">
        <v>78</v>
      </c>
      <c r="D30" s="29" t="s">
        <v>28</v>
      </c>
      <c r="E30" s="29">
        <v>60</v>
      </c>
      <c r="F30" s="29">
        <v>365</v>
      </c>
      <c r="G30" s="30">
        <v>368.65</v>
      </c>
      <c r="H30" s="30">
        <v>372.3</v>
      </c>
      <c r="I30" s="19">
        <f t="shared" si="0"/>
        <v>368.65</v>
      </c>
      <c r="J30" s="20">
        <f t="shared" si="1"/>
        <v>3.65</v>
      </c>
      <c r="K30" s="21">
        <f t="shared" si="2"/>
        <v>0.99009900990098998</v>
      </c>
      <c r="L30" s="20">
        <f t="shared" si="3"/>
        <v>22119</v>
      </c>
      <c r="M30" s="22">
        <f t="shared" si="4"/>
        <v>368.65</v>
      </c>
      <c r="N30" s="22">
        <f t="shared" si="5"/>
        <v>22119</v>
      </c>
      <c r="O30" s="23"/>
      <c r="P30" s="23"/>
      <c r="Q30" s="25"/>
      <c r="R30" s="25"/>
      <c r="S30" s="25"/>
    </row>
    <row r="31" spans="1:19" s="5" customFormat="1" ht="38.25" x14ac:dyDescent="0.2">
      <c r="A31" s="24">
        <v>21</v>
      </c>
      <c r="B31" s="28" t="s">
        <v>55</v>
      </c>
      <c r="C31" s="29" t="s">
        <v>68</v>
      </c>
      <c r="D31" s="29" t="s">
        <v>29</v>
      </c>
      <c r="E31" s="29">
        <v>15</v>
      </c>
      <c r="F31" s="29">
        <v>24</v>
      </c>
      <c r="G31" s="30">
        <v>24.24</v>
      </c>
      <c r="H31" s="30">
        <v>24.48</v>
      </c>
      <c r="I31" s="19">
        <f t="shared" si="0"/>
        <v>24.24</v>
      </c>
      <c r="J31" s="20">
        <f t="shared" si="1"/>
        <v>0.24</v>
      </c>
      <c r="K31" s="21">
        <f t="shared" si="2"/>
        <v>0.99009900990098998</v>
      </c>
      <c r="L31" s="20">
        <f t="shared" si="3"/>
        <v>363.6</v>
      </c>
      <c r="M31" s="22">
        <f t="shared" si="4"/>
        <v>24.24</v>
      </c>
      <c r="N31" s="22">
        <f t="shared" si="5"/>
        <v>363.6</v>
      </c>
      <c r="O31" s="23"/>
      <c r="P31" s="23"/>
      <c r="Q31" s="25"/>
      <c r="R31" s="25"/>
      <c r="S31" s="25"/>
    </row>
    <row r="32" spans="1:19" s="5" customFormat="1" ht="38.25" x14ac:dyDescent="0.2">
      <c r="A32" s="24">
        <v>22</v>
      </c>
      <c r="B32" s="28" t="s">
        <v>56</v>
      </c>
      <c r="C32" s="29" t="s">
        <v>70</v>
      </c>
      <c r="D32" s="29" t="s">
        <v>29</v>
      </c>
      <c r="E32" s="29">
        <v>1</v>
      </c>
      <c r="F32" s="29">
        <v>339</v>
      </c>
      <c r="G32" s="30">
        <v>342.39</v>
      </c>
      <c r="H32" s="30">
        <v>345.78</v>
      </c>
      <c r="I32" s="19">
        <f t="shared" si="0"/>
        <v>342.39</v>
      </c>
      <c r="J32" s="20">
        <f t="shared" si="1"/>
        <v>3.39</v>
      </c>
      <c r="K32" s="21">
        <f t="shared" si="2"/>
        <v>0.99009900990098998</v>
      </c>
      <c r="L32" s="20">
        <f t="shared" si="3"/>
        <v>342.39</v>
      </c>
      <c r="M32" s="22">
        <f t="shared" si="4"/>
        <v>342.39</v>
      </c>
      <c r="N32" s="22">
        <f t="shared" si="5"/>
        <v>342.39</v>
      </c>
      <c r="O32" s="23"/>
      <c r="P32" s="23"/>
      <c r="Q32" s="25"/>
      <c r="R32" s="25"/>
      <c r="S32" s="25"/>
    </row>
    <row r="33" spans="1:19" s="5" customFormat="1" ht="60" customHeight="1" x14ac:dyDescent="0.2">
      <c r="A33" s="24">
        <v>23</v>
      </c>
      <c r="B33" s="28" t="s">
        <v>57</v>
      </c>
      <c r="C33" s="29" t="s">
        <v>72</v>
      </c>
      <c r="D33" s="29" t="s">
        <v>29</v>
      </c>
      <c r="E33" s="29">
        <v>20</v>
      </c>
      <c r="F33" s="29">
        <v>172</v>
      </c>
      <c r="G33" s="30">
        <v>173.72</v>
      </c>
      <c r="H33" s="30">
        <v>175.44</v>
      </c>
      <c r="I33" s="19">
        <f t="shared" si="0"/>
        <v>173.72</v>
      </c>
      <c r="J33" s="20">
        <f t="shared" si="1"/>
        <v>1.72</v>
      </c>
      <c r="K33" s="21">
        <f t="shared" si="2"/>
        <v>0.99009900990098998</v>
      </c>
      <c r="L33" s="20">
        <f t="shared" si="3"/>
        <v>3474.4</v>
      </c>
      <c r="M33" s="22">
        <f t="shared" si="4"/>
        <v>173.72</v>
      </c>
      <c r="N33" s="22">
        <f t="shared" si="5"/>
        <v>3474.4</v>
      </c>
      <c r="O33" s="23"/>
      <c r="P33" s="23"/>
      <c r="Q33" s="25"/>
      <c r="R33" s="25"/>
      <c r="S33" s="25"/>
    </row>
    <row r="34" spans="1:19" s="5" customFormat="1" ht="25.5" x14ac:dyDescent="0.2">
      <c r="A34" s="24">
        <v>24</v>
      </c>
      <c r="B34" s="28" t="s">
        <v>58</v>
      </c>
      <c r="C34" s="29" t="s">
        <v>69</v>
      </c>
      <c r="D34" s="29" t="s">
        <v>28</v>
      </c>
      <c r="E34" s="29">
        <v>15</v>
      </c>
      <c r="F34" s="29">
        <v>39.1</v>
      </c>
      <c r="G34" s="30">
        <v>39.49</v>
      </c>
      <c r="H34" s="30">
        <v>39.880000000000003</v>
      </c>
      <c r="I34" s="19">
        <f t="shared" si="0"/>
        <v>39.49</v>
      </c>
      <c r="J34" s="20">
        <f t="shared" si="1"/>
        <v>0.39</v>
      </c>
      <c r="K34" s="21">
        <f t="shared" si="2"/>
        <v>0.98759179539123798</v>
      </c>
      <c r="L34" s="20">
        <f t="shared" si="3"/>
        <v>592.35</v>
      </c>
      <c r="M34" s="22">
        <f t="shared" si="4"/>
        <v>39.49</v>
      </c>
      <c r="N34" s="22">
        <f t="shared" si="5"/>
        <v>592.35</v>
      </c>
      <c r="O34" s="23"/>
      <c r="P34" s="23"/>
      <c r="Q34" s="25"/>
      <c r="R34" s="25"/>
      <c r="S34" s="25"/>
    </row>
    <row r="35" spans="1:19" s="5" customFormat="1" ht="38.25" x14ac:dyDescent="0.2">
      <c r="A35" s="24">
        <v>25</v>
      </c>
      <c r="B35" s="28" t="s">
        <v>59</v>
      </c>
      <c r="C35" s="29" t="s">
        <v>70</v>
      </c>
      <c r="D35" s="29" t="s">
        <v>28</v>
      </c>
      <c r="E35" s="29">
        <v>5</v>
      </c>
      <c r="F35" s="29">
        <v>249</v>
      </c>
      <c r="G35" s="30">
        <v>251.49</v>
      </c>
      <c r="H35" s="30">
        <v>253.98</v>
      </c>
      <c r="I35" s="19">
        <f t="shared" si="0"/>
        <v>251.49</v>
      </c>
      <c r="J35" s="20">
        <f t="shared" si="1"/>
        <v>2.4900000000000002</v>
      </c>
      <c r="K35" s="21">
        <f t="shared" si="2"/>
        <v>0.99009900990098998</v>
      </c>
      <c r="L35" s="20">
        <f t="shared" si="3"/>
        <v>1257.45</v>
      </c>
      <c r="M35" s="22">
        <f t="shared" si="4"/>
        <v>251.49</v>
      </c>
      <c r="N35" s="22">
        <f t="shared" si="5"/>
        <v>1257.45</v>
      </c>
      <c r="O35" s="23"/>
      <c r="P35" s="23"/>
      <c r="Q35" s="25"/>
      <c r="R35" s="25"/>
      <c r="S35" s="25"/>
    </row>
    <row r="36" spans="1:19" s="5" customFormat="1" ht="25.5" x14ac:dyDescent="0.2">
      <c r="A36" s="24">
        <v>26</v>
      </c>
      <c r="B36" s="28" t="s">
        <v>60</v>
      </c>
      <c r="C36" s="29" t="s">
        <v>68</v>
      </c>
      <c r="D36" s="29" t="s">
        <v>29</v>
      </c>
      <c r="E36" s="29">
        <v>15</v>
      </c>
      <c r="F36" s="29">
        <v>33.1</v>
      </c>
      <c r="G36" s="30">
        <v>33.43</v>
      </c>
      <c r="H36" s="30">
        <v>33.76</v>
      </c>
      <c r="I36" s="19">
        <f t="shared" si="0"/>
        <v>33.43</v>
      </c>
      <c r="J36" s="20">
        <f t="shared" si="1"/>
        <v>0.33</v>
      </c>
      <c r="K36" s="21">
        <f t="shared" si="2"/>
        <v>0.98713730182470805</v>
      </c>
      <c r="L36" s="20">
        <f t="shared" si="3"/>
        <v>501.45</v>
      </c>
      <c r="M36" s="22">
        <f t="shared" si="4"/>
        <v>33.43</v>
      </c>
      <c r="N36" s="22">
        <f t="shared" si="5"/>
        <v>501.45</v>
      </c>
      <c r="O36" s="23"/>
      <c r="P36" s="23"/>
      <c r="Q36" s="25"/>
      <c r="R36" s="25"/>
      <c r="S36" s="25"/>
    </row>
    <row r="37" spans="1:19" s="5" customFormat="1" ht="38.25" x14ac:dyDescent="0.2">
      <c r="A37" s="24">
        <v>27</v>
      </c>
      <c r="B37" s="28" t="s">
        <v>61</v>
      </c>
      <c r="C37" s="29" t="s">
        <v>79</v>
      </c>
      <c r="D37" s="29" t="s">
        <v>29</v>
      </c>
      <c r="E37" s="29">
        <v>1</v>
      </c>
      <c r="F37" s="29">
        <v>335</v>
      </c>
      <c r="G37" s="30">
        <v>338.35</v>
      </c>
      <c r="H37" s="30">
        <v>341.7</v>
      </c>
      <c r="I37" s="19">
        <f t="shared" si="0"/>
        <v>338.35</v>
      </c>
      <c r="J37" s="20">
        <f t="shared" si="1"/>
        <v>3.35</v>
      </c>
      <c r="K37" s="21">
        <f t="shared" si="2"/>
        <v>0.99009900990098998</v>
      </c>
      <c r="L37" s="20">
        <f t="shared" si="3"/>
        <v>338.35</v>
      </c>
      <c r="M37" s="22">
        <f t="shared" si="4"/>
        <v>338.35</v>
      </c>
      <c r="N37" s="22">
        <f t="shared" si="5"/>
        <v>338.35</v>
      </c>
      <c r="O37" s="23"/>
      <c r="P37" s="23"/>
      <c r="Q37" s="25"/>
      <c r="R37" s="25"/>
      <c r="S37" s="25"/>
    </row>
    <row r="38" spans="1:19" s="5" customFormat="1" ht="38.25" x14ac:dyDescent="0.2">
      <c r="A38" s="24">
        <v>28</v>
      </c>
      <c r="B38" s="28" t="s">
        <v>62</v>
      </c>
      <c r="C38" s="29" t="s">
        <v>80</v>
      </c>
      <c r="D38" s="29" t="s">
        <v>28</v>
      </c>
      <c r="E38" s="29">
        <v>1</v>
      </c>
      <c r="F38" s="29">
        <v>80.599999999999994</v>
      </c>
      <c r="G38" s="30">
        <v>81.41</v>
      </c>
      <c r="H38" s="30">
        <v>82.21</v>
      </c>
      <c r="I38" s="19">
        <f t="shared" si="0"/>
        <v>81.41</v>
      </c>
      <c r="J38" s="20">
        <f t="shared" si="1"/>
        <v>0.81</v>
      </c>
      <c r="K38" s="21">
        <f t="shared" si="2"/>
        <v>0.99496376366539796</v>
      </c>
      <c r="L38" s="20">
        <f t="shared" si="3"/>
        <v>81.41</v>
      </c>
      <c r="M38" s="22">
        <f t="shared" si="4"/>
        <v>81.41</v>
      </c>
      <c r="N38" s="22">
        <f t="shared" si="5"/>
        <v>81.41</v>
      </c>
      <c r="O38" s="23"/>
      <c r="P38" s="23"/>
      <c r="Q38" s="25"/>
      <c r="R38" s="25"/>
      <c r="S38" s="25"/>
    </row>
    <row r="39" spans="1:19" s="5" customFormat="1" ht="38.25" x14ac:dyDescent="0.2">
      <c r="A39" s="24">
        <v>29</v>
      </c>
      <c r="B39" s="28" t="s">
        <v>63</v>
      </c>
      <c r="C39" s="29" t="s">
        <v>80</v>
      </c>
      <c r="D39" s="29" t="s">
        <v>28</v>
      </c>
      <c r="E39" s="29">
        <v>1</v>
      </c>
      <c r="F39" s="29">
        <v>68.7</v>
      </c>
      <c r="G39" s="30">
        <v>69.39</v>
      </c>
      <c r="H39" s="30">
        <v>70.069999999999993</v>
      </c>
      <c r="I39" s="19">
        <f t="shared" si="0"/>
        <v>69.39</v>
      </c>
      <c r="J39" s="20">
        <f t="shared" si="1"/>
        <v>0.69</v>
      </c>
      <c r="K39" s="21">
        <f t="shared" si="2"/>
        <v>0.99437959360138295</v>
      </c>
      <c r="L39" s="20">
        <f t="shared" si="3"/>
        <v>69.39</v>
      </c>
      <c r="M39" s="22">
        <f t="shared" si="4"/>
        <v>69.39</v>
      </c>
      <c r="N39" s="22">
        <f t="shared" si="5"/>
        <v>69.39</v>
      </c>
      <c r="O39" s="23"/>
      <c r="P39" s="23"/>
      <c r="Q39" s="25"/>
      <c r="R39" s="25"/>
      <c r="S39" s="25"/>
    </row>
    <row r="40" spans="1:19" s="5" customFormat="1" ht="25.5" x14ac:dyDescent="0.2">
      <c r="A40" s="24">
        <v>30</v>
      </c>
      <c r="B40" s="28" t="s">
        <v>64</v>
      </c>
      <c r="C40" s="34" t="s">
        <v>81</v>
      </c>
      <c r="D40" s="32" t="s">
        <v>28</v>
      </c>
      <c r="E40" s="29">
        <v>2</v>
      </c>
      <c r="F40" s="29">
        <v>125</v>
      </c>
      <c r="G40" s="30">
        <v>126.25</v>
      </c>
      <c r="H40" s="30">
        <v>127.5</v>
      </c>
      <c r="I40" s="19">
        <f t="shared" si="0"/>
        <v>126.25</v>
      </c>
      <c r="J40" s="20">
        <f t="shared" si="1"/>
        <v>1.25</v>
      </c>
      <c r="K40" s="21">
        <f t="shared" si="2"/>
        <v>0.99009900990098998</v>
      </c>
      <c r="L40" s="20">
        <f t="shared" si="3"/>
        <v>252.5</v>
      </c>
      <c r="M40" s="22">
        <f t="shared" si="4"/>
        <v>126.25</v>
      </c>
      <c r="N40" s="22">
        <f t="shared" si="5"/>
        <v>252.5</v>
      </c>
      <c r="O40" s="23"/>
      <c r="P40" s="23"/>
      <c r="Q40" s="25"/>
      <c r="R40" s="25"/>
      <c r="S40" s="25"/>
    </row>
    <row r="41" spans="1:19" s="5" customFormat="1" ht="25.5" x14ac:dyDescent="0.2">
      <c r="A41" s="24">
        <v>31</v>
      </c>
      <c r="B41" s="28" t="s">
        <v>65</v>
      </c>
      <c r="C41" s="33" t="s">
        <v>82</v>
      </c>
      <c r="D41" s="29" t="s">
        <v>28</v>
      </c>
      <c r="E41" s="29">
        <v>4</v>
      </c>
      <c r="F41" s="29">
        <v>61</v>
      </c>
      <c r="G41" s="30">
        <v>61.61</v>
      </c>
      <c r="H41" s="30">
        <v>62.22</v>
      </c>
      <c r="I41" s="19">
        <f t="shared" si="0"/>
        <v>61.61</v>
      </c>
      <c r="J41" s="20">
        <f t="shared" si="1"/>
        <v>0.61</v>
      </c>
      <c r="K41" s="21">
        <f t="shared" si="2"/>
        <v>0.99009900990098998</v>
      </c>
      <c r="L41" s="20">
        <f t="shared" si="3"/>
        <v>246.44</v>
      </c>
      <c r="M41" s="22">
        <f t="shared" si="4"/>
        <v>61.61</v>
      </c>
      <c r="N41" s="22">
        <f t="shared" si="5"/>
        <v>246.44</v>
      </c>
      <c r="O41" s="23"/>
      <c r="P41" s="23"/>
      <c r="Q41" s="25"/>
      <c r="R41" s="25"/>
      <c r="S41" s="25"/>
    </row>
    <row r="42" spans="1:19" s="5" customFormat="1" ht="25.5" x14ac:dyDescent="0.2">
      <c r="A42" s="24">
        <v>32</v>
      </c>
      <c r="B42" s="36" t="s">
        <v>66</v>
      </c>
      <c r="C42" s="37" t="s">
        <v>83</v>
      </c>
      <c r="D42" s="37" t="s">
        <v>28</v>
      </c>
      <c r="E42" s="37">
        <v>30</v>
      </c>
      <c r="F42" s="37">
        <v>21.1</v>
      </c>
      <c r="G42" s="38">
        <v>21.31</v>
      </c>
      <c r="H42" s="38">
        <v>21.52</v>
      </c>
      <c r="I42" s="39">
        <f t="shared" si="0"/>
        <v>21.31</v>
      </c>
      <c r="J42" s="40">
        <f t="shared" si="1"/>
        <v>0.21</v>
      </c>
      <c r="K42" s="41">
        <f t="shared" si="2"/>
        <v>0.98545283904270298</v>
      </c>
      <c r="L42" s="40">
        <f t="shared" si="3"/>
        <v>639.29999999999995</v>
      </c>
      <c r="M42" s="42">
        <f t="shared" si="4"/>
        <v>21.31</v>
      </c>
      <c r="N42" s="42">
        <f t="shared" si="5"/>
        <v>639.29999999999995</v>
      </c>
      <c r="O42" s="23"/>
      <c r="P42" s="23"/>
      <c r="Q42" s="25"/>
      <c r="R42" s="25"/>
      <c r="S42" s="25"/>
    </row>
    <row r="43" spans="1:19" s="2" customFormat="1" x14ac:dyDescent="0.25">
      <c r="A43" s="35"/>
      <c r="B43" s="43" t="s">
        <v>16</v>
      </c>
      <c r="C43" s="44"/>
      <c r="D43" s="45"/>
      <c r="E43" s="44"/>
      <c r="F43" s="46"/>
      <c r="G43" s="46"/>
      <c r="H43" s="46"/>
      <c r="I43" s="47"/>
      <c r="J43" s="48"/>
      <c r="K43" s="50"/>
      <c r="L43" s="57" t="s">
        <v>17</v>
      </c>
      <c r="M43" s="57"/>
      <c r="N43" s="71">
        <f>SUM(N11:N42)</f>
        <v>44467.98</v>
      </c>
      <c r="O43" s="49"/>
      <c r="P43" s="49"/>
      <c r="Q43" s="26">
        <f>SUM(Q11:Q42)</f>
        <v>0</v>
      </c>
      <c r="R43" s="26">
        <f>SUM(R11:R42)</f>
        <v>0</v>
      </c>
      <c r="S43" s="26">
        <f>SUM(S11:S42)</f>
        <v>0</v>
      </c>
    </row>
    <row r="44" spans="1:19" s="2" customFormat="1" x14ac:dyDescent="0.25">
      <c r="A44" s="9" t="s">
        <v>27</v>
      </c>
      <c r="B44" s="10"/>
      <c r="C44" s="10"/>
      <c r="D44" s="10"/>
      <c r="E44" s="10"/>
      <c r="F44" s="10"/>
      <c r="G44" s="10"/>
      <c r="H44" s="10"/>
      <c r="I44" s="8"/>
      <c r="J44" s="11"/>
      <c r="K44" s="11"/>
      <c r="L44" s="11"/>
      <c r="M44" s="11"/>
      <c r="N44" s="12"/>
      <c r="O44" s="2">
        <v>0.723169342596513</v>
      </c>
    </row>
    <row r="45" spans="1:19" x14ac:dyDescent="0.25">
      <c r="A45" s="10" t="s">
        <v>84</v>
      </c>
      <c r="B45" s="10"/>
      <c r="C45" s="10"/>
      <c r="D45" s="10"/>
      <c r="E45" s="10"/>
      <c r="F45" s="10"/>
      <c r="G45" s="10"/>
      <c r="H45" s="10"/>
      <c r="I45" s="13"/>
      <c r="J45" s="13"/>
      <c r="K45" s="13"/>
      <c r="L45" s="13"/>
      <c r="M45" s="13"/>
      <c r="N45" s="8"/>
      <c r="O45" s="2">
        <v>0.723169342596513</v>
      </c>
    </row>
    <row r="46" spans="1:19" s="3" customFormat="1" ht="15.75" customHeight="1" x14ac:dyDescent="0.25">
      <c r="A46" s="62" t="s">
        <v>85</v>
      </c>
      <c r="B46" s="62"/>
      <c r="C46" s="63"/>
      <c r="D46" s="63"/>
      <c r="E46" s="63"/>
      <c r="F46" s="14"/>
      <c r="G46" s="14"/>
      <c r="H46" s="14"/>
      <c r="I46" s="15"/>
      <c r="J46" s="15"/>
      <c r="K46" s="16"/>
      <c r="L46" s="17"/>
      <c r="M46" s="17"/>
      <c r="N46" s="17"/>
      <c r="O46" s="2">
        <v>0.723169342596513</v>
      </c>
    </row>
    <row r="47" spans="1:19" s="3" customFormat="1" ht="15.75" x14ac:dyDescent="0.25">
      <c r="A47" s="53" t="s">
        <v>26</v>
      </c>
      <c r="B47" s="53"/>
      <c r="C47" s="53"/>
      <c r="D47" s="53"/>
      <c r="E47" s="53"/>
      <c r="F47" s="53"/>
      <c r="G47" s="53"/>
      <c r="H47" s="53"/>
      <c r="I47" s="18"/>
      <c r="J47" s="18"/>
      <c r="K47" s="18"/>
      <c r="L47" s="17"/>
      <c r="M47" s="17"/>
      <c r="N47" s="17"/>
      <c r="O47" s="2">
        <v>0.723169342596513</v>
      </c>
    </row>
    <row r="48" spans="1:19" x14ac:dyDescent="0.25">
      <c r="O48" s="2">
        <v>0.723169342596513</v>
      </c>
    </row>
    <row r="49" spans="15:15" x14ac:dyDescent="0.25">
      <c r="O49" s="2">
        <v>0.723169342596513</v>
      </c>
    </row>
    <row r="50" spans="15:15" x14ac:dyDescent="0.25">
      <c r="O50" s="2">
        <v>0.723169342596513</v>
      </c>
    </row>
    <row r="51" spans="15:15" x14ac:dyDescent="0.25">
      <c r="O51" s="2">
        <v>0.723169342596513</v>
      </c>
    </row>
    <row r="52" spans="15:15" x14ac:dyDescent="0.25">
      <c r="O52" s="2">
        <v>0.723169342596513</v>
      </c>
    </row>
    <row r="53" spans="15:15" x14ac:dyDescent="0.25">
      <c r="O53" s="2">
        <v>0.723169342596513</v>
      </c>
    </row>
    <row r="54" spans="15:15" x14ac:dyDescent="0.25">
      <c r="O54" s="2">
        <v>0.723169342596513</v>
      </c>
    </row>
    <row r="55" spans="15:15" x14ac:dyDescent="0.25">
      <c r="O55" s="2">
        <v>0.723169342596513</v>
      </c>
    </row>
    <row r="56" spans="15:15" x14ac:dyDescent="0.25">
      <c r="O56" s="2">
        <v>0.723169342596513</v>
      </c>
    </row>
    <row r="57" spans="15:15" x14ac:dyDescent="0.25">
      <c r="O57" s="2">
        <v>0.723169342596513</v>
      </c>
    </row>
    <row r="58" spans="15:15" x14ac:dyDescent="0.25">
      <c r="O58" s="2">
        <v>0.723169342596513</v>
      </c>
    </row>
    <row r="59" spans="15:15" x14ac:dyDescent="0.25">
      <c r="O59" s="2">
        <v>0.723169342596513</v>
      </c>
    </row>
    <row r="60" spans="15:15" x14ac:dyDescent="0.25">
      <c r="O60" s="2">
        <v>0.723169342596513</v>
      </c>
    </row>
    <row r="61" spans="15:15" x14ac:dyDescent="0.25">
      <c r="O61" s="2">
        <v>0.723169342596513</v>
      </c>
    </row>
    <row r="62" spans="15:15" x14ac:dyDescent="0.25">
      <c r="O62" s="2">
        <v>0.723169342596513</v>
      </c>
    </row>
    <row r="63" spans="15:15" x14ac:dyDescent="0.25">
      <c r="O63" s="2">
        <v>0.723169342596513</v>
      </c>
    </row>
    <row r="64" spans="15:15" x14ac:dyDescent="0.25">
      <c r="O64" s="2">
        <v>0.723169342596513</v>
      </c>
    </row>
    <row r="65" spans="15:15" x14ac:dyDescent="0.25">
      <c r="O65" s="2">
        <v>0.723169342596513</v>
      </c>
    </row>
    <row r="66" spans="15:15" x14ac:dyDescent="0.25">
      <c r="O66" s="2">
        <v>0.723169342596513</v>
      </c>
    </row>
    <row r="67" spans="15:15" x14ac:dyDescent="0.25">
      <c r="O67" s="2">
        <v>0.723169342596513</v>
      </c>
    </row>
    <row r="68" spans="15:15" x14ac:dyDescent="0.25">
      <c r="O68" s="2">
        <v>0.723169342596513</v>
      </c>
    </row>
    <row r="69" spans="15:15" x14ac:dyDescent="0.25">
      <c r="O69" s="2">
        <v>0.723169342596513</v>
      </c>
    </row>
    <row r="70" spans="15:15" x14ac:dyDescent="0.25">
      <c r="O70" s="2">
        <v>0.723169342596513</v>
      </c>
    </row>
    <row r="71" spans="15:15" x14ac:dyDescent="0.25">
      <c r="O71" s="2">
        <v>0.723169342596513</v>
      </c>
    </row>
  </sheetData>
  <mergeCells count="28">
    <mergeCell ref="A1:N1"/>
    <mergeCell ref="A7:B7"/>
    <mergeCell ref="A3:B3"/>
    <mergeCell ref="A6:B6"/>
    <mergeCell ref="A8:A10"/>
    <mergeCell ref="B8:B10"/>
    <mergeCell ref="C6:N6"/>
    <mergeCell ref="E8:E10"/>
    <mergeCell ref="C7:N7"/>
    <mergeCell ref="C8:C10"/>
    <mergeCell ref="C3:N3"/>
    <mergeCell ref="C4:N4"/>
    <mergeCell ref="C5:N5"/>
    <mergeCell ref="A4:B4"/>
    <mergeCell ref="A5:B5"/>
    <mergeCell ref="A47:H47"/>
    <mergeCell ref="F8:H8"/>
    <mergeCell ref="I8:K8"/>
    <mergeCell ref="L8:N8"/>
    <mergeCell ref="L43:M43"/>
    <mergeCell ref="L9:L10"/>
    <mergeCell ref="I9:I10"/>
    <mergeCell ref="J9:J10"/>
    <mergeCell ref="K9:K10"/>
    <mergeCell ref="M9:M10"/>
    <mergeCell ref="N9:N10"/>
    <mergeCell ref="D8:D10"/>
    <mergeCell ref="A46:E46"/>
  </mergeCells>
  <pageMargins left="0.31496062992125984" right="0.31496062992125984" top="0.35433070866141736" bottom="0.35433070866141736" header="0.31496062992125984" footer="0.31496062992125984"/>
  <pageSetup paperSize="9" scale="77" fitToHeight="0" orientation="landscape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2026-08-18T14:54:32Z</dcterms:modified>
</cp:coreProperties>
</file>