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rektorats\КОНТРАКТНАЯ СЛУЖБА\1. ЗАКУПКИ\6. ЗАКУПКИ 2026 г\44-ФЗ\1. Единственный поставщик _п .5 ,4  ч1.ст 93\Услуги по комплексной оценке технического состояния защитного сооружения\"/>
    </mc:Choice>
  </mc:AlternateContent>
  <bookViews>
    <workbookView xWindow="0" yWindow="165" windowWidth="19155" windowHeight="11700"/>
  </bookViews>
  <sheets>
    <sheet name="1 услуга" sheetId="1" r:id="rId1"/>
  </sheets>
  <definedNames>
    <definedName name="_xlnm._FilterDatabase" localSheetId="0" hidden="1">'1 услуга'!$A$9:$AJ$17</definedName>
    <definedName name="_xlnm.Print_Area" localSheetId="0">'1 услуга'!$A$1:$N$26</definedName>
  </definedNames>
  <calcPr calcId="152511" fullPrecision="0"/>
</workbook>
</file>

<file path=xl/calcChain.xml><?xml version="1.0" encoding="utf-8"?>
<calcChain xmlns="http://schemas.openxmlformats.org/spreadsheetml/2006/main">
  <c r="M18" i="1" l="1"/>
  <c r="H11" i="1" l="1"/>
  <c r="J11" i="1" l="1"/>
  <c r="I11" i="1"/>
  <c r="K10" i="1"/>
  <c r="N10" i="1" s="1"/>
  <c r="N11" i="1" l="1"/>
  <c r="M17" i="1" s="1"/>
  <c r="L10" i="1"/>
  <c r="L11" i="1" l="1"/>
  <c r="E15" i="1" s="1"/>
  <c r="M10" i="1"/>
  <c r="M11" i="1" s="1"/>
</calcChain>
</file>

<file path=xl/sharedStrings.xml><?xml version="1.0" encoding="utf-8"?>
<sst xmlns="http://schemas.openxmlformats.org/spreadsheetml/2006/main" count="44" uniqueCount="43">
  <si>
    <t xml:space="preserve">Расчет и обоснование начальной (максимальной) цены контракта
</t>
  </si>
  <si>
    <t>Предмет контракта</t>
  </si>
  <si>
    <t>Используемый метод определения НМЦК с обоснованием:</t>
  </si>
  <si>
    <t>Количество источников ценовой информации</t>
  </si>
  <si>
    <t>Цены поставщиков (исполнителей, подрядчиков) за единицу товара (работы, услуги), руб.</t>
  </si>
  <si>
    <t>Средняя арифметическая цена за ед&lt;ц&gt;</t>
  </si>
  <si>
    <t>Среднее квадратическое отклонение</t>
  </si>
  <si>
    <t>Коэффициент вариации цен V (%)</t>
  </si>
  <si>
    <r>
      <rPr>
        <b/>
        <sz val="14"/>
        <color indexed="8"/>
        <rFont val="Times New Roman"/>
        <family val="1"/>
        <charset val="204"/>
      </rPr>
      <t>Расчет НМЦК по формуле</t>
    </r>
    <r>
      <rPr>
        <sz val="14"/>
        <color indexed="8"/>
        <rFont val="Times New Roman"/>
        <family val="1"/>
        <charset val="204"/>
      </rPr>
      <t xml:space="preserve">  </t>
    </r>
    <r>
      <rPr>
        <sz val="12"/>
        <color indexed="8"/>
        <rFont val="Times New Roman"/>
        <family val="1"/>
        <charset val="204"/>
      </rPr>
      <t xml:space="preserve">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</si>
  <si>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№ п/п</t>
  </si>
  <si>
    <t>Ед. изм.</t>
  </si>
  <si>
    <t>Итого</t>
  </si>
  <si>
    <t>* Значение коэффициента вариации цен менее 33%, следовательно, совокупность ценовых значений является однородной.</t>
  </si>
  <si>
    <t>Однородность совокупности значений выявленных цен, используемых в расчете НМЦК*</t>
  </si>
  <si>
    <t>** При определении Н(М)ЦК  Заказчиком применяется Приказ Минэкономразвития России от 02.10.2013 N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(Метод сопоставимых рыночных цен (анализ рынка))</t>
  </si>
  <si>
    <t>НМЦК, определяемая методом сопоставимых рыночных цен (анализа рынка)**</t>
  </si>
  <si>
    <t>Количество товара</t>
  </si>
  <si>
    <t xml:space="preserve"> </t>
  </si>
  <si>
    <t>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
Выводы о цене контракта делались на основе информации о цене за единицу поставки, полученных по запросу от потенциальных Исполнителей.</t>
  </si>
  <si>
    <t xml:space="preserve">По произведенным Заказчиком расчетам среднее квадратичное отклонение составило </t>
  </si>
  <si>
    <t>В результате проведенного расчета НМЦК, рассчитанная заказчиком методом сопоставимых рыночных цен (анализа рынка) составила:</t>
  </si>
  <si>
    <t>руб.</t>
  </si>
  <si>
    <t>*** - В соответствии с п. 2.1. Методических рекомендаций в обосновании НМЦК, которое подлежит размещению в открытом доступе в информационно-телекоммуникационной сети "Интернет" (далее - сеть "Интернет"), не указываются наименования поставщиков (подрядчиков, исполнителей), представивших соответствующую информацию.</t>
  </si>
  <si>
    <t>Поскольку коэффициент вариации цены менее 33%, совокупность значений, используемых в расчете, при определении НМЦК считается однородной  и не требуется дополнительные исследования в целях увеличения количества ценовой информации, используемой в расчетах</t>
  </si>
  <si>
    <t>Наименование товара</t>
  </si>
  <si>
    <t>КТРУ/ОКПД2</t>
  </si>
  <si>
    <t>Работник контрактной службы:</t>
  </si>
  <si>
    <t>(должность)</t>
  </si>
  <si>
    <t>Латыпова Н.А.</t>
  </si>
  <si>
    <t>(подпись/расшифровка подписи)</t>
  </si>
  <si>
    <t>специалист по закупкам контрактной службы</t>
  </si>
  <si>
    <t xml:space="preserve">Основные характеристики объекта закупки
</t>
  </si>
  <si>
    <t>В соответствиии с требованием закупочной сессии на ЕАТ</t>
  </si>
  <si>
    <t>Услуги по комплексной оценке технического состояния защитного сооружения</t>
  </si>
  <si>
    <t xml:space="preserve">84.22.12.900 </t>
  </si>
  <si>
    <t>усл.ед.</t>
  </si>
  <si>
    <t xml:space="preserve">Приложение к Закупочной сессии на ЕАТ
 «оказание услуг по комплексной оценке технического состояния защитного сооружения»
</t>
  </si>
  <si>
    <t>оказание услуг по комплексной оценке технического состояния защитного сооружения</t>
  </si>
  <si>
    <t>Поставщик № 1, Вх.№ 05.8-40/1 от  07.05.2026 г.</t>
  </si>
  <si>
    <t>Поставщик № 2, Вх.№ 05.8-40/2 от  07.05.2026 г.</t>
  </si>
  <si>
    <t>Поставщик № 3, Вх.№ 05.8-40/3 от  07.05.2026 г.</t>
  </si>
  <si>
    <t>Для проверки минимальной цены целесообразно использовать коммерческое предложение от Поставщика №2, вх. 05.8-40/2 от 07.05.2026</t>
  </si>
  <si>
    <t>Дата подготовки обоснования НМЦК: 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</si>
</sst>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3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6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/>
      <right style="medium">
        <color rgb="FFC0C0C0"/>
      </right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 style="thin">
        <color auto="1"/>
      </top>
      <bottom style="medium">
        <color rgb="FFC0C0C0"/>
      </bottom>
      <diagonal/>
    </border>
    <border>
      <left/>
      <right/>
      <top style="thin">
        <color auto="1"/>
      </top>
      <bottom style="medium">
        <color rgb="FFC0C0C0"/>
      </bottom>
      <diagonal/>
    </border>
    <border>
      <left/>
      <right style="medium">
        <color rgb="FFC0C0C0"/>
      </right>
      <top style="thin">
        <color auto="1"/>
      </top>
      <bottom style="medium">
        <color rgb="FFC0C0C0"/>
      </bottom>
      <diagonal/>
    </border>
  </borders>
  <cellStyleXfs count="2">
    <xf numFmtId="0" fontId="0" fillId="0" borderId="0"/>
    <xf numFmtId="0" fontId="5" fillId="0" borderId="0"/>
  </cellStyleXfs>
  <cellXfs count="79"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10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9" fillId="0" borderId="0" xfId="0" applyNumberFormat="1" applyFont="1" applyFill="1"/>
    <xf numFmtId="4" fontId="1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4" fontId="13" fillId="2" borderId="0" xfId="0" applyNumberFormat="1" applyFont="1" applyFill="1" applyBorder="1" applyAlignment="1">
      <alignment vertical="center"/>
    </xf>
    <xf numFmtId="0" fontId="14" fillId="0" borderId="0" xfId="0" applyFont="1" applyFill="1"/>
    <xf numFmtId="4" fontId="15" fillId="2" borderId="0" xfId="0" applyNumberFormat="1" applyFont="1" applyFill="1" applyAlignment="1">
      <alignment horizontal="center" vertical="top"/>
    </xf>
    <xf numFmtId="0" fontId="16" fillId="0" borderId="0" xfId="0" applyFont="1" applyFill="1"/>
    <xf numFmtId="4" fontId="17" fillId="2" borderId="0" xfId="0" applyNumberFormat="1" applyFont="1" applyFill="1" applyBorder="1" applyAlignment="1">
      <alignment horizontal="center" vertical="center"/>
    </xf>
    <xf numFmtId="4" fontId="13" fillId="2" borderId="0" xfId="0" applyNumberFormat="1" applyFont="1" applyFill="1" applyBorder="1" applyAlignment="1">
      <alignment horizontal="center" vertical="center"/>
    </xf>
    <xf numFmtId="4" fontId="19" fillId="2" borderId="0" xfId="0" applyNumberFormat="1" applyFont="1" applyFill="1" applyBorder="1" applyAlignment="1">
      <alignment horizontal="center" vertical="center"/>
    </xf>
    <xf numFmtId="4" fontId="22" fillId="0" borderId="0" xfId="0" applyNumberFormat="1" applyFont="1" applyFill="1"/>
    <xf numFmtId="4" fontId="23" fillId="2" borderId="0" xfId="0" applyNumberFormat="1" applyFont="1" applyFill="1" applyBorder="1" applyAlignment="1">
      <alignment vertical="center"/>
    </xf>
    <xf numFmtId="0" fontId="21" fillId="0" borderId="0" xfId="0" applyFont="1" applyFill="1"/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" fontId="19" fillId="3" borderId="0" xfId="0" applyNumberFormat="1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left"/>
    </xf>
    <xf numFmtId="0" fontId="25" fillId="0" borderId="19" xfId="0" applyFont="1" applyFill="1" applyBorder="1" applyAlignment="1">
      <alignment horizontal="left" vertical="center"/>
    </xf>
    <xf numFmtId="0" fontId="25" fillId="0" borderId="20" xfId="0" applyFont="1" applyFill="1" applyBorder="1" applyAlignment="1">
      <alignment horizontal="left" vertical="center"/>
    </xf>
    <xf numFmtId="0" fontId="25" fillId="0" borderId="21" xfId="0" applyFont="1" applyFill="1" applyBorder="1" applyAlignment="1">
      <alignment horizontal="left" vertical="center"/>
    </xf>
    <xf numFmtId="0" fontId="25" fillId="0" borderId="22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top" wrapText="1"/>
    </xf>
    <xf numFmtId="0" fontId="25" fillId="0" borderId="26" xfId="0" applyFont="1" applyFill="1" applyBorder="1" applyAlignment="1">
      <alignment horizontal="center" vertical="top" wrapText="1"/>
    </xf>
    <xf numFmtId="0" fontId="25" fillId="0" borderId="27" xfId="0" applyFont="1" applyFill="1" applyBorder="1" applyAlignment="1">
      <alignment horizontal="center" vertical="top" wrapText="1"/>
    </xf>
    <xf numFmtId="0" fontId="11" fillId="0" borderId="0" xfId="1" applyFont="1" applyFill="1" applyAlignment="1">
      <alignment horizontal="right" vertical="center" wrapText="1"/>
    </xf>
    <xf numFmtId="0" fontId="6" fillId="0" borderId="0" xfId="1" applyFont="1" applyFill="1" applyAlignment="1">
      <alignment horizontal="right" vertical="center" wrapText="1"/>
    </xf>
    <xf numFmtId="0" fontId="20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0" fillId="0" borderId="2" xfId="0" applyFill="1" applyBorder="1"/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14" fontId="10" fillId="0" borderId="0" xfId="0" applyNumberFormat="1" applyFont="1" applyFill="1" applyAlignment="1">
      <alignment horizontal="left" vertical="center" wrapText="1"/>
    </xf>
  </cellXfs>
  <cellStyles count="2">
    <cellStyle name="Excel Built-in Normal" xfId="1"/>
    <cellStyle name="Обычный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233438</xdr:colOff>
      <xdr:row>7</xdr:row>
      <xdr:rowOff>1531104</xdr:rowOff>
    </xdr:from>
    <xdr:to>
      <xdr:col>12</xdr:col>
      <xdr:colOff>27214</xdr:colOff>
      <xdr:row>7</xdr:row>
      <xdr:rowOff>1959427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15545" y="5028140"/>
          <a:ext cx="1753205" cy="42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490009</xdr:colOff>
      <xdr:row>7</xdr:row>
      <xdr:rowOff>2468033</xdr:rowOff>
    </xdr:from>
    <xdr:to>
      <xdr:col>12</xdr:col>
      <xdr:colOff>1423459</xdr:colOff>
      <xdr:row>7</xdr:row>
      <xdr:rowOff>2820458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2176" y="6182783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657225</xdr:colOff>
      <xdr:row>7</xdr:row>
      <xdr:rowOff>1838325</xdr:rowOff>
    </xdr:from>
    <xdr:to>
      <xdr:col>13</xdr:col>
      <xdr:colOff>2143125</xdr:colOff>
      <xdr:row>7</xdr:row>
      <xdr:rowOff>2200275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8975" y="592455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638175</xdr:colOff>
      <xdr:row>7</xdr:row>
      <xdr:rowOff>1371600</xdr:rowOff>
    </xdr:from>
    <xdr:to>
      <xdr:col>13</xdr:col>
      <xdr:colOff>809625</xdr:colOff>
      <xdr:row>7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9925" y="5457825"/>
          <a:ext cx="171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5"/>
  <sheetViews>
    <sheetView tabSelected="1" view="pageBreakPreview" zoomScale="60" zoomScaleNormal="70" workbookViewId="0">
      <selection activeCell="J25" sqref="J25"/>
    </sheetView>
  </sheetViews>
  <sheetFormatPr defaultRowHeight="15" x14ac:dyDescent="0.25"/>
  <cols>
    <col min="1" max="1" width="4.28515625" style="5" customWidth="1"/>
    <col min="2" max="2" width="71.140625" style="5" customWidth="1"/>
    <col min="3" max="3" width="30.42578125" style="5" bestFit="1" customWidth="1"/>
    <col min="4" max="4" width="14.5703125" style="5" customWidth="1"/>
    <col min="5" max="5" width="17" style="5" customWidth="1"/>
    <col min="6" max="6" width="19.140625" style="5" hidden="1" customWidth="1"/>
    <col min="7" max="7" width="15.140625" style="5" customWidth="1"/>
    <col min="8" max="8" width="23.140625" style="5" customWidth="1"/>
    <col min="9" max="9" width="17.85546875" style="5" customWidth="1"/>
    <col min="10" max="10" width="23.7109375" style="5" customWidth="1"/>
    <col min="11" max="11" width="27.85546875" style="5" customWidth="1"/>
    <col min="12" max="12" width="29.28515625" style="5" customWidth="1"/>
    <col min="13" max="13" width="24" style="5" customWidth="1"/>
    <col min="14" max="14" width="41" style="5" customWidth="1"/>
    <col min="15" max="15" width="9.140625" style="5"/>
    <col min="16" max="16" width="10.140625" style="5" bestFit="1" customWidth="1"/>
    <col min="17" max="17" width="11.140625" style="5" bestFit="1" customWidth="1"/>
    <col min="18" max="16384" width="9.140625" style="5"/>
  </cols>
  <sheetData>
    <row r="1" spans="1:36" ht="49.5" customHeight="1" x14ac:dyDescent="0.25">
      <c r="L1" s="53" t="s">
        <v>36</v>
      </c>
      <c r="M1" s="54"/>
      <c r="N1" s="54"/>
    </row>
    <row r="2" spans="1:36" ht="25.5" customHeight="1" x14ac:dyDescent="0.2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36" ht="15" customHeight="1" x14ac:dyDescent="0.25">
      <c r="A3" s="70" t="s">
        <v>1</v>
      </c>
      <c r="B3" s="70"/>
      <c r="C3" s="64" t="s">
        <v>37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</row>
    <row r="4" spans="1:36" ht="18" customHeight="1" x14ac:dyDescent="0.25">
      <c r="A4" s="70"/>
      <c r="B4" s="70"/>
      <c r="C4" s="67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36" ht="18" customHeight="1" x14ac:dyDescent="0.25">
      <c r="A5" s="71" t="s">
        <v>31</v>
      </c>
      <c r="B5" s="72"/>
      <c r="C5" s="73" t="s">
        <v>32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36" ht="76.5" customHeight="1" x14ac:dyDescent="0.25">
      <c r="A6" s="71" t="s">
        <v>2</v>
      </c>
      <c r="B6" s="72"/>
      <c r="C6" s="71" t="s">
        <v>18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1:36" ht="93.75" customHeight="1" x14ac:dyDescent="0.25">
      <c r="A7" s="56" t="s">
        <v>9</v>
      </c>
      <c r="B7" s="56" t="s">
        <v>24</v>
      </c>
      <c r="C7" s="57" t="s">
        <v>25</v>
      </c>
      <c r="D7" s="57" t="s">
        <v>10</v>
      </c>
      <c r="E7" s="57" t="s">
        <v>16</v>
      </c>
      <c r="F7" s="59"/>
      <c r="G7" s="61" t="s">
        <v>3</v>
      </c>
      <c r="H7" s="56" t="s">
        <v>4</v>
      </c>
      <c r="I7" s="56"/>
      <c r="J7" s="56"/>
      <c r="K7" s="56" t="s">
        <v>13</v>
      </c>
      <c r="L7" s="56"/>
      <c r="M7" s="56"/>
      <c r="N7" s="2" t="s">
        <v>15</v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ht="175.5" customHeight="1" x14ac:dyDescent="0.25">
      <c r="A8" s="56"/>
      <c r="B8" s="56"/>
      <c r="C8" s="63"/>
      <c r="D8" s="58"/>
      <c r="E8" s="58"/>
      <c r="F8" s="60"/>
      <c r="G8" s="62"/>
      <c r="H8" s="8" t="s">
        <v>38</v>
      </c>
      <c r="I8" s="8" t="s">
        <v>39</v>
      </c>
      <c r="J8" s="8" t="s">
        <v>40</v>
      </c>
      <c r="K8" s="18" t="s">
        <v>5</v>
      </c>
      <c r="L8" s="18" t="s">
        <v>6</v>
      </c>
      <c r="M8" s="18" t="s">
        <v>7</v>
      </c>
      <c r="N8" s="6" t="s">
        <v>8</v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ht="22.5" customHeight="1" x14ac:dyDescent="0.25">
      <c r="A9" s="56"/>
      <c r="B9" s="57"/>
      <c r="C9" s="58"/>
      <c r="D9" s="19">
        <v>1</v>
      </c>
      <c r="E9" s="19">
        <v>2</v>
      </c>
      <c r="F9" s="7"/>
      <c r="G9" s="4">
        <v>3</v>
      </c>
      <c r="H9" s="3">
        <v>4</v>
      </c>
      <c r="I9" s="3">
        <v>5</v>
      </c>
      <c r="J9" s="3">
        <v>6</v>
      </c>
      <c r="K9" s="3">
        <v>7</v>
      </c>
      <c r="L9" s="3">
        <v>8</v>
      </c>
      <c r="M9" s="3">
        <v>9</v>
      </c>
      <c r="N9" s="3">
        <v>10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ht="40.5" customHeight="1" x14ac:dyDescent="0.25">
      <c r="A10" s="20">
        <v>1</v>
      </c>
      <c r="B10" s="36" t="s">
        <v>33</v>
      </c>
      <c r="C10" s="38" t="s">
        <v>34</v>
      </c>
      <c r="D10" s="37" t="s">
        <v>35</v>
      </c>
      <c r="E10" s="34">
        <v>1</v>
      </c>
      <c r="F10" s="7"/>
      <c r="G10" s="35">
        <v>3</v>
      </c>
      <c r="H10" s="8">
        <v>428000</v>
      </c>
      <c r="I10" s="8">
        <v>237900</v>
      </c>
      <c r="J10" s="8">
        <v>400000</v>
      </c>
      <c r="K10" s="8">
        <f t="shared" ref="K10" si="0">ROUND(AVERAGE(H10:J10),2)</f>
        <v>355300</v>
      </c>
      <c r="L10" s="8">
        <f t="shared" ref="L10" si="1">SQRT(((SUM((POWER(H10-K10,2)),(POWER(I10-K10,2)),(POWER(J10-K10,2)))))/(G10-1))</f>
        <v>102630.75</v>
      </c>
      <c r="M10" s="9">
        <f t="shared" ref="M10" si="2">L10/K10</f>
        <v>0.28889999999999999</v>
      </c>
      <c r="N10" s="8">
        <f t="shared" ref="N10" si="3">K10*E10</f>
        <v>355300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16" customFormat="1" ht="18.75" x14ac:dyDescent="0.25">
      <c r="A11" s="10"/>
      <c r="B11" s="11" t="s">
        <v>11</v>
      </c>
      <c r="C11" s="11"/>
      <c r="D11" s="11"/>
      <c r="E11" s="1"/>
      <c r="F11" s="12"/>
      <c r="G11" s="13"/>
      <c r="H11" s="14">
        <f>SUM(H10:H10)</f>
        <v>428000</v>
      </c>
      <c r="I11" s="14">
        <f>SUM(I10:I10)</f>
        <v>237900</v>
      </c>
      <c r="J11" s="14">
        <f>SUM(J10:J10)</f>
        <v>400000</v>
      </c>
      <c r="K11" s="14"/>
      <c r="L11" s="14">
        <f>AVERAGE(L10:L10)</f>
        <v>102630.75</v>
      </c>
      <c r="M11" s="15">
        <f>AVERAGE(M10:M10)</f>
        <v>0.28889999999999999</v>
      </c>
      <c r="N11" s="14">
        <f>SUM(N10:N10)</f>
        <v>355300</v>
      </c>
      <c r="P11" s="2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17" customFormat="1" x14ac:dyDescent="0.25">
      <c r="A12" s="77" t="s">
        <v>12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17" customFormat="1" ht="38.25" customHeight="1" x14ac:dyDescent="0.25">
      <c r="A13" s="78" t="s">
        <v>14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17" customFormat="1" ht="23.25" customHeight="1" x14ac:dyDescent="0.25">
      <c r="A14" s="78" t="s">
        <v>22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17" customFormat="1" x14ac:dyDescent="0.25">
      <c r="B15" s="32" t="s">
        <v>19</v>
      </c>
      <c r="C15" s="33"/>
      <c r="D15" s="33"/>
      <c r="E15" s="31">
        <f>L11</f>
        <v>102630.75</v>
      </c>
      <c r="F15" s="25"/>
      <c r="G15" s="25"/>
      <c r="H15" s="25"/>
      <c r="I15" s="25"/>
      <c r="J15" s="25" t="s">
        <v>17</v>
      </c>
      <c r="K15" s="25"/>
      <c r="L15" s="25"/>
      <c r="M15" s="2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ht="18.75" x14ac:dyDescent="0.25">
      <c r="B16" s="24" t="s">
        <v>23</v>
      </c>
      <c r="C16" s="26"/>
      <c r="D16" s="27"/>
      <c r="E16" s="24"/>
      <c r="F16" s="24"/>
      <c r="G16" s="24"/>
      <c r="H16" s="24"/>
      <c r="I16" s="24"/>
      <c r="J16" s="24"/>
      <c r="K16" s="24"/>
      <c r="L16" s="28"/>
      <c r="M16" s="29"/>
      <c r="N16" s="22"/>
      <c r="O16" s="22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2:14" ht="18.75" customHeight="1" x14ac:dyDescent="0.25">
      <c r="B17" s="75" t="s">
        <v>20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30">
        <f>N11</f>
        <v>355300</v>
      </c>
      <c r="N17" s="23" t="s">
        <v>21</v>
      </c>
    </row>
    <row r="18" spans="2:14" ht="21.75" customHeight="1" x14ac:dyDescent="0.25">
      <c r="B18" s="74" t="s">
        <v>41</v>
      </c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39">
        <f>I11</f>
        <v>237900</v>
      </c>
      <c r="N18" s="23" t="s">
        <v>21</v>
      </c>
    </row>
    <row r="20" spans="2:14" ht="19.5" thickBot="1" x14ac:dyDescent="0.35">
      <c r="B20" s="43" t="s">
        <v>42</v>
      </c>
      <c r="C20" s="43"/>
      <c r="D20" s="43"/>
      <c r="E20" s="43"/>
    </row>
    <row r="21" spans="2:14" ht="16.5" thickBot="1" x14ac:dyDescent="0.3">
      <c r="B21" s="44" t="s">
        <v>26</v>
      </c>
      <c r="C21" s="45"/>
      <c r="D21" s="45"/>
      <c r="E21" s="46"/>
    </row>
    <row r="22" spans="2:14" ht="15.75" x14ac:dyDescent="0.25">
      <c r="B22" s="47" t="s">
        <v>30</v>
      </c>
      <c r="C22" s="48"/>
      <c r="D22" s="48"/>
      <c r="E22" s="49"/>
    </row>
    <row r="23" spans="2:14" ht="16.5" thickBot="1" x14ac:dyDescent="0.3">
      <c r="B23" s="50" t="s">
        <v>27</v>
      </c>
      <c r="C23" s="51"/>
      <c r="D23" s="51"/>
      <c r="E23" s="52"/>
    </row>
    <row r="24" spans="2:14" ht="15.75" x14ac:dyDescent="0.25">
      <c r="B24" s="47" t="s">
        <v>28</v>
      </c>
      <c r="C24" s="48"/>
      <c r="D24" s="48"/>
      <c r="E24" s="49"/>
    </row>
    <row r="25" spans="2:14" ht="16.5" thickBot="1" x14ac:dyDescent="0.3">
      <c r="B25" s="40" t="s">
        <v>29</v>
      </c>
      <c r="C25" s="41"/>
      <c r="D25" s="42"/>
      <c r="E25" s="42"/>
    </row>
  </sheetData>
  <mergeCells count="28">
    <mergeCell ref="B18:L18"/>
    <mergeCell ref="B17:L17"/>
    <mergeCell ref="A12:N12"/>
    <mergeCell ref="A13:N13"/>
    <mergeCell ref="A7:A9"/>
    <mergeCell ref="A14:N14"/>
    <mergeCell ref="L1:N1"/>
    <mergeCell ref="B2:N2"/>
    <mergeCell ref="K7:M7"/>
    <mergeCell ref="B7:B9"/>
    <mergeCell ref="E7:E8"/>
    <mergeCell ref="F7:F8"/>
    <mergeCell ref="G7:G8"/>
    <mergeCell ref="H7:J7"/>
    <mergeCell ref="C7:C9"/>
    <mergeCell ref="C3:N4"/>
    <mergeCell ref="A3:B4"/>
    <mergeCell ref="D7:D8"/>
    <mergeCell ref="A5:B5"/>
    <mergeCell ref="A6:B6"/>
    <mergeCell ref="C5:N5"/>
    <mergeCell ref="C6:N6"/>
    <mergeCell ref="B25:E25"/>
    <mergeCell ref="B20:E20"/>
    <mergeCell ref="B21:E21"/>
    <mergeCell ref="B22:E22"/>
    <mergeCell ref="B23:E23"/>
    <mergeCell ref="B24:E24"/>
  </mergeCells>
  <conditionalFormatting sqref="M10:M11">
    <cfRule type="cellIs" dxfId="0" priority="72" stopIfTrue="1" operator="greaterThan">
      <formula>0.33</formula>
    </cfRule>
  </conditionalFormatting>
  <printOptions horizontalCentered="1"/>
  <pageMargins left="0.62992125984251968" right="0.23622047244094491" top="0.74803149606299213" bottom="0.35433070866141736" header="0.31496062992125984" footer="0.31496062992125984"/>
  <pageSetup paperSize="9" scale="40" fitToHeight="0" orientation="landscape" r:id="rId1"/>
  <rowBreaks count="1" manualBreakCount="1">
    <brk id="2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услуга</vt:lpstr>
      <vt:lpstr>'1 услуга'!Область_печати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Loskutova</dc:creator>
  <cp:lastModifiedBy>Латыпова</cp:lastModifiedBy>
  <cp:lastPrinted>2025-10-20T10:19:28Z</cp:lastPrinted>
  <dcterms:created xsi:type="dcterms:W3CDTF">2017-05-03T01:13:15Z</dcterms:created>
  <dcterms:modified xsi:type="dcterms:W3CDTF">2026-05-07T09:15:37Z</dcterms:modified>
</cp:coreProperties>
</file>