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externalReferences>
    <externalReference r:id="rId4"/>
  </externalReferences>
  <definedNames>
    <definedName function="false" hidden="false" name="JR_PAGE_ANCHOR_0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<sst xmlns="http://schemas.openxmlformats.org/spreadsheetml/2006/main" count="92" uniqueCount="53">
  <si>
    <t xml:space="preserve">ОБОСНОВАНИЕ НАЧАЛЬНОЙ (МАКСИМАЛЬНОЙ) ЦЕНЫ КОНТРАКТА</t>
  </si>
  <si>
    <t xml:space="preserve">ОКПД2/КТРУ</t>
  </si>
  <si>
    <t xml:space="preserve">Ед. изм.</t>
  </si>
  <si>
    <t xml:space="preserve">Бак для питьевой воды</t>
  </si>
  <si>
    <t xml:space="preserve">22.29.29.190</t>
  </si>
  <si>
    <t xml:space="preserve">шт</t>
  </si>
  <si>
    <t xml:space="preserve">Бак для пищевых отходов и мусора</t>
  </si>
  <si>
    <t xml:space="preserve">22.23.13.110</t>
  </si>
  <si>
    <t xml:space="preserve">Термометр бытовой жидкостный</t>
  </si>
  <si>
    <t xml:space="preserve">26.51.51.110-00000666</t>
  </si>
  <si>
    <t xml:space="preserve">Стремянка</t>
  </si>
  <si>
    <t xml:space="preserve">25.99.29.190- 00000017</t>
  </si>
  <si>
    <t xml:space="preserve">Зеркало</t>
  </si>
  <si>
    <t xml:space="preserve">23.12.13.110- 00000001</t>
  </si>
  <si>
    <t xml:space="preserve">Часы настенные</t>
  </si>
  <si>
    <t xml:space="preserve">26.52.14.000</t>
  </si>
  <si>
    <t xml:space="preserve">Доска гладильная</t>
  </si>
  <si>
    <t xml:space="preserve">31.09.11.190-00000010</t>
  </si>
  <si>
    <t xml:space="preserve">Корзина для мусора</t>
  </si>
  <si>
    <t xml:space="preserve">22.29.23.120</t>
  </si>
  <si>
    <t xml:space="preserve">шт </t>
  </si>
  <si>
    <t xml:space="preserve">Кувшин</t>
  </si>
  <si>
    <t xml:space="preserve">22.29.23.110</t>
  </si>
  <si>
    <t xml:space="preserve">Стакан</t>
  </si>
  <si>
    <t xml:space="preserve">Карниз</t>
  </si>
  <si>
    <t xml:space="preserve">16.29.14.199</t>
  </si>
  <si>
    <t xml:space="preserve">Утюг электрический бытовой</t>
  </si>
  <si>
    <t xml:space="preserve">27.51.23.130-00000001</t>
  </si>
  <si>
    <t xml:space="preserve">Доска магнитно-маркерная</t>
  </si>
  <si>
    <t xml:space="preserve">32.99.53.130- 00000003</t>
  </si>
  <si>
    <r>
      <rPr>
        <sz val="11"/>
        <rFont val="Times New Roman"/>
        <family val="1"/>
        <charset val="1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</si>
  <si>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Индивидуальные предприниматели, Юридические лица, на основании запроса коммерческого предложения, направленного поставщикам, обладающим опытом выполнения подобного вида работ.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</si>
  <si>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</si>
  <si>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</si>
  <si>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</si>
  <si>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</si>
  <si>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</si>
  <si>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</si>
  <si>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</si>
  <si>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</si>
  <si>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</si>
  <si>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</si>
  <si>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</si>
  <si>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</si>
  <si>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</si>
  <si>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</si>
  <si>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</si>
  <si>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Итого:</t>
  </si>
  <si>
    <t xml:space="preserve"> </t>
  </si>
  <si>
    <t xml:space="preserve">Дата подготовки обоснования НМЦК: </t>
  </si>
  <si>
    <t xml:space="preserve">"____" __________2026 года</t>
  </si>
  <si>
    <t xml:space="preserve">Инженер автотранспортной службы ФКУ БМТиВС
УФСИН России по Оренбургской области                                                                                  прапорщик внутренней службы                                                            М.З. Ирсултанова</t>
  </si>
  <si>
    <t xml:space="preserve">Начальник кустовой лаборатории по охране окруж. среды ФКУ БМТиВС
УФСИН России по Оренбургской области                                                             майор внутренней службы                                                          А.В. Каратаев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</si>
</sst>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sz val="10"/>
      <color theme="1"/>
      <name val="Arial Cyr"/>
      <family val="0"/>
      <charset val="1"/>
    </font>
    <font>
      <sz val="11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9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1"/>
      <name val="Times New Roman"/>
      <family val="1"/>
      <charset val="1"/>
    </font>
    <font>
      <i val="true"/>
      <sz val="11"/>
      <name val="Times New Roman"/>
      <family val="1"/>
      <charset val="1"/>
    </font>
    <font>
      <sz val="10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u val="single"/>
      <sz val="11"/>
      <color theme="1"/>
      <name val="Times New Roman"/>
      <family val="1"/>
      <charset val="1"/>
    </font>
    <font>
      <b val="true"/>
      <sz val="9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3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3" xfId="25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2" borderId="1" xfId="25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5" fontId="13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4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4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3" borderId="4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2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1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2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2" borderId="1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4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  <cellStyle name="Обычный 6" xfId="24"/>
    <cellStyle name="Excel Built-in Normal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95400</xdr:colOff>
      <xdr:row>19</xdr:row>
      <xdr:rowOff>19080</xdr:rowOff>
    </xdr:from>
    <xdr:to>
      <xdr:col>3</xdr:col>
      <xdr:colOff>464400</xdr:colOff>
      <xdr:row>19</xdr:row>
      <xdr:rowOff>359640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471240" y="6808680"/>
          <a:ext cx="3242520" cy="3405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9360</xdr:colOff>
      <xdr:row>20</xdr:row>
      <xdr:rowOff>600120</xdr:rowOff>
    </xdr:from>
    <xdr:to>
      <xdr:col>1</xdr:col>
      <xdr:colOff>159120</xdr:colOff>
      <xdr:row>20</xdr:row>
      <xdr:rowOff>826200</xdr:rowOff>
    </xdr:to>
    <xdr:pic>
      <xdr:nvPicPr>
        <xdr:cNvPr id="1" name="Рисунок 3" descr=""/>
        <xdr:cNvPicPr/>
      </xdr:nvPicPr>
      <xdr:blipFill>
        <a:blip r:embed="rId2"/>
        <a:stretch/>
      </xdr:blipFill>
      <xdr:spPr>
        <a:xfrm>
          <a:off x="385200" y="7770600"/>
          <a:ext cx="149760" cy="22608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Users/ugkh-ufsin/Desktop/&#1047;&#1040;&#1050;&#1059;&#1055;&#1050;&#1048;%202019%20&#1075;/14%20&#1061;&#1086;&#1079;&#1090;&#1086;&#1074;&#1072;&#1088;&#1099;/&#1061;&#1080;&#1084;%20&#1089;&#1088;&#1077;&#1076;&#1089;&#1090;&#1074;&#1072;/&#1053;&#1052;&#1062;&#1050;%20&#1052;&#1086;&#1102;&#1097;&#1080;&#1077;%20&#1089;&#1088;&#1077;&#1076;&#1089;&#1090;&#1074;&#1072;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2"/>
  <sheetViews>
    <sheetView showFormulas="false" showGridLines="true" showRowColHeaders="true" showZeros="true" rightToLeft="false" tabSelected="true" showOutlineSymbols="true" defaultGridColor="true" view="pageBreakPreview" topLeftCell="A22" colorId="64" zoomScale="100" zoomScaleNormal="100" zoomScalePageLayoutView="100" workbookViewId="0">
      <selection pane="topLeft" activeCell="I31" activeCellId="0" sqref="I31"/>
    </sheetView>
  </sheetViews>
  <sheetFormatPr defaultColWidth="8.88671875" defaultRowHeight="13.8" zeroHeight="false" outlineLevelRow="0" outlineLevelCol="0"/>
  <cols>
    <col collapsed="false" customWidth="true" hidden="false" outlineLevel="0" max="1" min="1" style="1" width="5.33"/>
    <col collapsed="false" customWidth="true" hidden="false" outlineLevel="0" max="2" min="2" style="1" width="30.11"/>
    <col collapsed="false" customWidth="true" hidden="false" outlineLevel="0" max="3" min="3" style="1" width="10.66"/>
    <col collapsed="false" customWidth="true" hidden="false" outlineLevel="0" max="7" min="4" style="1" width="9.67"/>
    <col collapsed="false" customWidth="true" hidden="false" outlineLevel="0" max="8" min="8" style="1" width="9.33"/>
    <col collapsed="false" customWidth="true" hidden="false" outlineLevel="0" max="9" min="9" style="1" width="11.56"/>
    <col collapsed="false" customWidth="true" hidden="false" outlineLevel="0" max="12" min="10" style="1" width="10.66"/>
    <col collapsed="false" customWidth="true" hidden="false" outlineLevel="0" max="13" min="13" style="1" width="19.33"/>
    <col collapsed="false" customWidth="false" hidden="false" outlineLevel="0" max="16384" min="16" style="1" width="8.88"/>
  </cols>
  <sheetData>
    <row r="1" s="3" customFormat="true" ht="13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3" customFormat="true" ht="13.8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3" customFormat="true" ht="30" hidden="false" customHeight="true" outlineLevel="0" collapsed="false">
      <c r="A3" s="5" t="str">
        <f aca="false">[1]ТЗ!A6</f>
        <v>№</v>
      </c>
      <c r="B3" s="5" t="str">
        <f aca="false">[1]ТЗ!C6</f>
        <v>Наименование</v>
      </c>
      <c r="C3" s="5"/>
      <c r="D3" s="5"/>
      <c r="E3" s="5"/>
      <c r="F3" s="6" t="s">
        <v>1</v>
      </c>
      <c r="G3" s="6"/>
      <c r="H3" s="7" t="s">
        <v>2</v>
      </c>
      <c r="I3" s="5" t="str">
        <f aca="false">[1]ТЗ!AF6</f>
        <v>Кол-во</v>
      </c>
      <c r="J3" s="8"/>
      <c r="K3" s="8"/>
      <c r="L3" s="8"/>
      <c r="M3" s="8"/>
    </row>
    <row r="4" s="3" customFormat="true" ht="29.25" hidden="false" customHeight="true" outlineLevel="0" collapsed="false">
      <c r="A4" s="5" t="n">
        <v>1</v>
      </c>
      <c r="B4" s="9" t="s">
        <v>3</v>
      </c>
      <c r="C4" s="9"/>
      <c r="D4" s="9"/>
      <c r="E4" s="9"/>
      <c r="F4" s="9" t="s">
        <v>4</v>
      </c>
      <c r="G4" s="9"/>
      <c r="H4" s="7" t="s">
        <v>5</v>
      </c>
      <c r="I4" s="5" t="n">
        <v>7</v>
      </c>
      <c r="J4" s="4"/>
      <c r="K4" s="4"/>
      <c r="L4" s="4"/>
      <c r="M4" s="4"/>
    </row>
    <row r="5" s="3" customFormat="true" ht="29.25" hidden="false" customHeight="true" outlineLevel="0" collapsed="false">
      <c r="A5" s="5" t="n">
        <v>2</v>
      </c>
      <c r="B5" s="9" t="s">
        <v>6</v>
      </c>
      <c r="C5" s="9"/>
      <c r="D5" s="9"/>
      <c r="E5" s="9"/>
      <c r="F5" s="9" t="s">
        <v>7</v>
      </c>
      <c r="G5" s="9"/>
      <c r="H5" s="7" t="s">
        <v>5</v>
      </c>
      <c r="I5" s="5" t="n">
        <v>3</v>
      </c>
      <c r="J5" s="4"/>
      <c r="K5" s="4"/>
      <c r="L5" s="4"/>
      <c r="M5" s="4"/>
    </row>
    <row r="6" s="3" customFormat="true" ht="29.25" hidden="false" customHeight="true" outlineLevel="0" collapsed="false">
      <c r="A6" s="5" t="n">
        <v>3</v>
      </c>
      <c r="B6" s="9" t="s">
        <v>8</v>
      </c>
      <c r="C6" s="9"/>
      <c r="D6" s="9"/>
      <c r="E6" s="9"/>
      <c r="F6" s="9" t="s">
        <v>9</v>
      </c>
      <c r="G6" s="9"/>
      <c r="H6" s="7" t="s">
        <v>5</v>
      </c>
      <c r="I6" s="5" t="n">
        <v>7</v>
      </c>
      <c r="J6" s="4"/>
      <c r="K6" s="4"/>
      <c r="L6" s="4"/>
      <c r="M6" s="4"/>
    </row>
    <row r="7" s="3" customFormat="true" ht="29.25" hidden="false" customHeight="true" outlineLevel="0" collapsed="false">
      <c r="A7" s="5" t="n">
        <v>4</v>
      </c>
      <c r="B7" s="9" t="s">
        <v>10</v>
      </c>
      <c r="C7" s="9"/>
      <c r="D7" s="9"/>
      <c r="E7" s="9"/>
      <c r="F7" s="9" t="s">
        <v>11</v>
      </c>
      <c r="G7" s="9"/>
      <c r="H7" s="7" t="s">
        <v>5</v>
      </c>
      <c r="I7" s="5" t="n">
        <v>2</v>
      </c>
      <c r="J7" s="4"/>
      <c r="K7" s="4"/>
      <c r="L7" s="4"/>
      <c r="M7" s="4"/>
    </row>
    <row r="8" s="3" customFormat="true" ht="29.25" hidden="false" customHeight="true" outlineLevel="0" collapsed="false">
      <c r="A8" s="5" t="n">
        <v>5</v>
      </c>
      <c r="B8" s="9" t="s">
        <v>12</v>
      </c>
      <c r="C8" s="9"/>
      <c r="D8" s="9"/>
      <c r="E8" s="9"/>
      <c r="F8" s="9" t="s">
        <v>13</v>
      </c>
      <c r="G8" s="9"/>
      <c r="H8" s="7" t="s">
        <v>5</v>
      </c>
      <c r="I8" s="5" t="n">
        <v>7</v>
      </c>
      <c r="J8" s="4"/>
      <c r="K8" s="4"/>
      <c r="L8" s="4"/>
      <c r="M8" s="4"/>
    </row>
    <row r="9" s="3" customFormat="true" ht="29.25" hidden="false" customHeight="true" outlineLevel="0" collapsed="false">
      <c r="A9" s="5" t="n">
        <v>6</v>
      </c>
      <c r="B9" s="9" t="s">
        <v>14</v>
      </c>
      <c r="C9" s="9"/>
      <c r="D9" s="9"/>
      <c r="E9" s="9"/>
      <c r="F9" s="9" t="s">
        <v>15</v>
      </c>
      <c r="G9" s="9"/>
      <c r="H9" s="7" t="s">
        <v>5</v>
      </c>
      <c r="I9" s="5" t="n">
        <v>7</v>
      </c>
      <c r="J9" s="4"/>
      <c r="K9" s="4"/>
      <c r="L9" s="4"/>
      <c r="M9" s="4"/>
    </row>
    <row r="10" s="3" customFormat="true" ht="29.25" hidden="false" customHeight="true" outlineLevel="0" collapsed="false">
      <c r="A10" s="5" t="n">
        <v>7</v>
      </c>
      <c r="B10" s="9" t="s">
        <v>16</v>
      </c>
      <c r="C10" s="9"/>
      <c r="D10" s="9"/>
      <c r="E10" s="9"/>
      <c r="F10" s="9" t="s">
        <v>17</v>
      </c>
      <c r="G10" s="9"/>
      <c r="H10" s="7" t="s">
        <v>5</v>
      </c>
      <c r="I10" s="5" t="n">
        <v>8</v>
      </c>
      <c r="J10" s="4"/>
      <c r="K10" s="4"/>
      <c r="L10" s="4"/>
      <c r="M10" s="4"/>
    </row>
    <row r="11" s="3" customFormat="true" ht="29.25" hidden="false" customHeight="true" outlineLevel="0" collapsed="false">
      <c r="A11" s="5" t="n">
        <v>8</v>
      </c>
      <c r="B11" s="9" t="s">
        <v>18</v>
      </c>
      <c r="C11" s="9"/>
      <c r="D11" s="9"/>
      <c r="E11" s="9"/>
      <c r="F11" s="9" t="s">
        <v>19</v>
      </c>
      <c r="G11" s="9"/>
      <c r="H11" s="7" t="s">
        <v>20</v>
      </c>
      <c r="I11" s="5" t="n">
        <v>1</v>
      </c>
      <c r="J11" s="4"/>
      <c r="K11" s="4"/>
      <c r="L11" s="4"/>
      <c r="M11" s="4"/>
    </row>
    <row r="12" s="3" customFormat="true" ht="29.25" hidden="false" customHeight="true" outlineLevel="0" collapsed="false">
      <c r="A12" s="5" t="n">
        <v>9</v>
      </c>
      <c r="B12" s="9" t="s">
        <v>21</v>
      </c>
      <c r="C12" s="9"/>
      <c r="D12" s="9"/>
      <c r="E12" s="9"/>
      <c r="F12" s="9" t="s">
        <v>22</v>
      </c>
      <c r="G12" s="9"/>
      <c r="H12" s="7" t="s">
        <v>5</v>
      </c>
      <c r="I12" s="5" t="n">
        <v>5</v>
      </c>
      <c r="J12" s="4"/>
      <c r="K12" s="4"/>
      <c r="L12" s="4"/>
      <c r="M12" s="4"/>
    </row>
    <row r="13" s="3" customFormat="true" ht="29.25" hidden="false" customHeight="true" outlineLevel="0" collapsed="false">
      <c r="A13" s="5" t="n">
        <v>10</v>
      </c>
      <c r="B13" s="9" t="s">
        <v>23</v>
      </c>
      <c r="C13" s="9"/>
      <c r="D13" s="9"/>
      <c r="E13" s="9"/>
      <c r="F13" s="9" t="s">
        <v>22</v>
      </c>
      <c r="G13" s="9"/>
      <c r="H13" s="7" t="s">
        <v>5</v>
      </c>
      <c r="I13" s="5" t="n">
        <v>15</v>
      </c>
      <c r="J13" s="4"/>
      <c r="K13" s="4"/>
      <c r="L13" s="4"/>
      <c r="M13" s="4"/>
    </row>
    <row r="14" s="3" customFormat="true" ht="29.25" hidden="false" customHeight="true" outlineLevel="0" collapsed="false">
      <c r="A14" s="5" t="n">
        <v>11</v>
      </c>
      <c r="B14" s="9" t="s">
        <v>24</v>
      </c>
      <c r="C14" s="9"/>
      <c r="D14" s="9"/>
      <c r="E14" s="9"/>
      <c r="F14" s="9" t="s">
        <v>25</v>
      </c>
      <c r="G14" s="9"/>
      <c r="H14" s="7" t="s">
        <v>5</v>
      </c>
      <c r="I14" s="5" t="n">
        <v>51</v>
      </c>
      <c r="J14" s="4"/>
      <c r="K14" s="4"/>
      <c r="L14" s="4"/>
      <c r="M14" s="4"/>
    </row>
    <row r="15" s="3" customFormat="true" ht="29.25" hidden="false" customHeight="true" outlineLevel="0" collapsed="false">
      <c r="A15" s="5" t="n">
        <v>12</v>
      </c>
      <c r="B15" s="9" t="s">
        <v>26</v>
      </c>
      <c r="C15" s="9"/>
      <c r="D15" s="9"/>
      <c r="E15" s="9"/>
      <c r="F15" s="9" t="s">
        <v>27</v>
      </c>
      <c r="G15" s="9"/>
      <c r="H15" s="7" t="s">
        <v>5</v>
      </c>
      <c r="I15" s="5" t="n">
        <v>14</v>
      </c>
      <c r="J15" s="4"/>
      <c r="K15" s="4"/>
      <c r="L15" s="4"/>
      <c r="M15" s="4"/>
    </row>
    <row r="16" s="3" customFormat="true" ht="29.25" hidden="false" customHeight="true" outlineLevel="0" collapsed="false">
      <c r="A16" s="5" t="n">
        <v>13</v>
      </c>
      <c r="B16" s="9" t="s">
        <v>28</v>
      </c>
      <c r="C16" s="9"/>
      <c r="D16" s="9"/>
      <c r="E16" s="9"/>
      <c r="F16" s="9" t="s">
        <v>29</v>
      </c>
      <c r="G16" s="9"/>
      <c r="H16" s="7" t="s">
        <v>5</v>
      </c>
      <c r="I16" s="5" t="n">
        <v>4</v>
      </c>
      <c r="J16" s="4"/>
      <c r="K16" s="4"/>
      <c r="L16" s="4"/>
      <c r="M16" s="4"/>
    </row>
    <row r="17" customFormat="false" ht="30" hidden="false" customHeight="true" outlineLevel="0" collapsed="false">
      <c r="A17" s="10" t="s">
        <v>30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customFormat="false" ht="47.25" hidden="false" customHeight="true" outlineLevel="0" collapsed="false">
      <c r="A18" s="11" t="s">
        <v>31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customFormat="false" ht="19.5" hidden="false" customHeight="true" outlineLevel="0" collapsed="false">
      <c r="A19" s="12" t="s">
        <v>32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customFormat="false" ht="30" hidden="false" customHeight="true" outlineLevel="0" collapsed="false">
      <c r="A20" s="13" t="s">
        <v>33</v>
      </c>
      <c r="B20" s="14" t="s">
        <v>34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customFormat="false" ht="69" hidden="false" customHeight="true" outlineLevel="0" collapsed="false">
      <c r="A21" s="15"/>
      <c r="B21" s="10" t="s">
        <v>35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customFormat="false" ht="12" hidden="false" customHeight="true" outlineLevel="0" collapsed="false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="3" customFormat="true" ht="78" hidden="false" customHeight="true" outlineLevel="0" collapsed="false">
      <c r="A23" s="17" t="s">
        <v>36</v>
      </c>
      <c r="B23" s="17" t="s">
        <v>37</v>
      </c>
      <c r="C23" s="17" t="s">
        <v>2</v>
      </c>
      <c r="D23" s="17" t="s">
        <v>38</v>
      </c>
      <c r="E23" s="18" t="s">
        <v>39</v>
      </c>
      <c r="F23" s="19" t="s">
        <v>40</v>
      </c>
      <c r="G23" s="19" t="s">
        <v>41</v>
      </c>
      <c r="H23" s="19" t="s">
        <v>42</v>
      </c>
      <c r="I23" s="20"/>
      <c r="J23" s="19" t="s">
        <v>43</v>
      </c>
      <c r="K23" s="19" t="s">
        <v>44</v>
      </c>
      <c r="L23" s="19" t="s">
        <v>45</v>
      </c>
      <c r="M23" s="19" t="s">
        <v>46</v>
      </c>
    </row>
    <row r="24" s="3" customFormat="true" ht="36" hidden="false" customHeight="true" outlineLevel="0" collapsed="false">
      <c r="A24" s="21" t="n">
        <f aca="false">A4</f>
        <v>1</v>
      </c>
      <c r="B24" s="22" t="s">
        <v>3</v>
      </c>
      <c r="C24" s="23" t="str">
        <f aca="false">H4</f>
        <v>шт</v>
      </c>
      <c r="D24" s="23" t="n">
        <v>7</v>
      </c>
      <c r="E24" s="24" t="n">
        <v>1309</v>
      </c>
      <c r="F24" s="24" t="n">
        <v>1360</v>
      </c>
      <c r="G24" s="24" t="n">
        <v>1657</v>
      </c>
      <c r="H24" s="25"/>
      <c r="I24" s="25"/>
      <c r="J24" s="26" t="n">
        <f aca="false">ROUND(SUM(E24+F24+G24+H24)/3,2)</f>
        <v>1442</v>
      </c>
      <c r="K24" s="27" t="n">
        <f aca="false">SQRT(VARA(E24:G24))</f>
        <v>187.933498876597</v>
      </c>
      <c r="L24" s="27" t="n">
        <f aca="false">K24/J24*100</f>
        <v>13.032836260513</v>
      </c>
      <c r="M24" s="28" t="n">
        <f aca="false">D24*J24</f>
        <v>10094</v>
      </c>
    </row>
    <row r="25" s="3" customFormat="true" ht="36" hidden="false" customHeight="true" outlineLevel="0" collapsed="false">
      <c r="A25" s="21" t="n">
        <v>2</v>
      </c>
      <c r="B25" s="22" t="s">
        <v>6</v>
      </c>
      <c r="C25" s="23" t="s">
        <v>5</v>
      </c>
      <c r="D25" s="23" t="n">
        <v>3</v>
      </c>
      <c r="E25" s="24" t="n">
        <v>5120</v>
      </c>
      <c r="F25" s="24" t="n">
        <v>5170</v>
      </c>
      <c r="G25" s="24" t="n">
        <v>5358</v>
      </c>
      <c r="H25" s="25"/>
      <c r="I25" s="25"/>
      <c r="J25" s="26" t="n">
        <f aca="false">ROUND(SUM(E25+F25+G25+H25)/3,2)</f>
        <v>5216</v>
      </c>
      <c r="K25" s="27" t="n">
        <f aca="false">SQRT(VARA(E25:G25))</f>
        <v>125.491035536408</v>
      </c>
      <c r="L25" s="27" t="n">
        <f aca="false">K25/J25*100</f>
        <v>2.40588641749248</v>
      </c>
      <c r="M25" s="28" t="n">
        <f aca="false">D25*J25</f>
        <v>15648</v>
      </c>
    </row>
    <row r="26" s="3" customFormat="true" ht="36" hidden="false" customHeight="true" outlineLevel="0" collapsed="false">
      <c r="A26" s="21" t="n">
        <v>3</v>
      </c>
      <c r="B26" s="22" t="s">
        <v>8</v>
      </c>
      <c r="C26" s="23" t="s">
        <v>5</v>
      </c>
      <c r="D26" s="23" t="n">
        <v>7</v>
      </c>
      <c r="E26" s="24" t="n">
        <v>400</v>
      </c>
      <c r="F26" s="24" t="n">
        <v>490</v>
      </c>
      <c r="G26" s="24" t="n">
        <v>590</v>
      </c>
      <c r="H26" s="25"/>
      <c r="I26" s="25"/>
      <c r="J26" s="26" t="n">
        <f aca="false">ROUND(SUM(E26+F26+G26+H26)/3,2)</f>
        <v>493.33</v>
      </c>
      <c r="K26" s="27" t="n">
        <f aca="false">SQRT(VARA(E26:G26))</f>
        <v>95.0438495292217</v>
      </c>
      <c r="L26" s="27" t="n">
        <f aca="false">K26/J26*100</f>
        <v>19.265775349</v>
      </c>
      <c r="M26" s="28" t="n">
        <f aca="false">D26*J26</f>
        <v>3453.31</v>
      </c>
    </row>
    <row r="27" s="3" customFormat="true" ht="36" hidden="false" customHeight="true" outlineLevel="0" collapsed="false">
      <c r="A27" s="21" t="n">
        <v>4</v>
      </c>
      <c r="B27" s="22" t="s">
        <v>10</v>
      </c>
      <c r="C27" s="23" t="s">
        <v>5</v>
      </c>
      <c r="D27" s="23" t="n">
        <v>2</v>
      </c>
      <c r="E27" s="24" t="n">
        <v>3988</v>
      </c>
      <c r="F27" s="24" t="n">
        <v>4000</v>
      </c>
      <c r="G27" s="24" t="n">
        <v>4005</v>
      </c>
      <c r="H27" s="25"/>
      <c r="I27" s="25"/>
      <c r="J27" s="26" t="n">
        <f aca="false">ROUND(SUM(E27+F27+G27+H27)/3,2)</f>
        <v>3997.67</v>
      </c>
      <c r="K27" s="27" t="n">
        <f aca="false">SQRT(VARA(E27:G27))</f>
        <v>8.73689494805411</v>
      </c>
      <c r="L27" s="27" t="n">
        <f aca="false">K27/J27*100</f>
        <v>0.218549678889306</v>
      </c>
      <c r="M27" s="28" t="n">
        <f aca="false">D27*J27</f>
        <v>7995.34</v>
      </c>
    </row>
    <row r="28" s="3" customFormat="true" ht="36" hidden="false" customHeight="true" outlineLevel="0" collapsed="false">
      <c r="A28" s="21" t="n">
        <v>5</v>
      </c>
      <c r="B28" s="22" t="s">
        <v>12</v>
      </c>
      <c r="C28" s="23" t="s">
        <v>5</v>
      </c>
      <c r="D28" s="23" t="n">
        <v>7</v>
      </c>
      <c r="E28" s="24" t="n">
        <v>5386</v>
      </c>
      <c r="F28" s="24" t="n">
        <v>5450</v>
      </c>
      <c r="G28" s="24" t="n">
        <v>5754</v>
      </c>
      <c r="H28" s="25"/>
      <c r="I28" s="25"/>
      <c r="J28" s="26" t="n">
        <f aca="false">ROUND(SUM(E28+F28+G28+H28)/3,2)</f>
        <v>5530</v>
      </c>
      <c r="K28" s="27" t="n">
        <f aca="false">SQRT(VARA(E28:G28))</f>
        <v>196.611291639112</v>
      </c>
      <c r="L28" s="27" t="n">
        <f aca="false">K28/J28*100</f>
        <v>3.55535789582481</v>
      </c>
      <c r="M28" s="28" t="n">
        <f aca="false">D28*J28</f>
        <v>38710</v>
      </c>
    </row>
    <row r="29" s="3" customFormat="true" ht="36" hidden="false" customHeight="true" outlineLevel="0" collapsed="false">
      <c r="A29" s="21" t="n">
        <v>6</v>
      </c>
      <c r="B29" s="22" t="s">
        <v>14</v>
      </c>
      <c r="C29" s="23" t="s">
        <v>5</v>
      </c>
      <c r="D29" s="23" t="n">
        <v>7</v>
      </c>
      <c r="E29" s="24" t="n">
        <v>840</v>
      </c>
      <c r="F29" s="24" t="n">
        <v>900</v>
      </c>
      <c r="G29" s="24" t="n">
        <v>939</v>
      </c>
      <c r="H29" s="25"/>
      <c r="I29" s="25"/>
      <c r="J29" s="26" t="n">
        <f aca="false">ROUND(SUM(E29+F29+G29+H29)/3,2)</f>
        <v>893</v>
      </c>
      <c r="K29" s="27" t="n">
        <f aca="false">SQRT(VARA(E29:G29))</f>
        <v>49.8698305591667</v>
      </c>
      <c r="L29" s="27" t="n">
        <f aca="false">K29/J29*100</f>
        <v>5.58452749822696</v>
      </c>
      <c r="M29" s="28" t="n">
        <f aca="false">D29*J29</f>
        <v>6251</v>
      </c>
    </row>
    <row r="30" s="3" customFormat="true" ht="36" hidden="false" customHeight="true" outlineLevel="0" collapsed="false">
      <c r="A30" s="21" t="n">
        <v>7</v>
      </c>
      <c r="B30" s="22" t="s">
        <v>16</v>
      </c>
      <c r="C30" s="23" t="s">
        <v>5</v>
      </c>
      <c r="D30" s="23" t="n">
        <v>8</v>
      </c>
      <c r="E30" s="24" t="n">
        <v>5206</v>
      </c>
      <c r="F30" s="24" t="n">
        <v>5250</v>
      </c>
      <c r="G30" s="24" t="n">
        <v>5763</v>
      </c>
      <c r="H30" s="25"/>
      <c r="I30" s="25"/>
      <c r="J30" s="26" t="n">
        <f aca="false">ROUND(SUM(E30+F30+G30+H30)/3,2)</f>
        <v>5406.33</v>
      </c>
      <c r="K30" s="27" t="n">
        <f aca="false">SQRT(VARA(E30:G30))</f>
        <v>309.664872617695</v>
      </c>
      <c r="L30" s="27" t="n">
        <f aca="false">K30/J30*100</f>
        <v>5.72782039974798</v>
      </c>
      <c r="M30" s="28" t="n">
        <f aca="false">D30*J30</f>
        <v>43250.64</v>
      </c>
    </row>
    <row r="31" s="3" customFormat="true" ht="36" hidden="false" customHeight="true" outlineLevel="0" collapsed="false">
      <c r="A31" s="21" t="n">
        <v>8</v>
      </c>
      <c r="B31" s="22" t="s">
        <v>18</v>
      </c>
      <c r="C31" s="23" t="s">
        <v>5</v>
      </c>
      <c r="D31" s="23" t="n">
        <v>1</v>
      </c>
      <c r="E31" s="24" t="n">
        <v>280</v>
      </c>
      <c r="F31" s="24" t="n">
        <v>350</v>
      </c>
      <c r="G31" s="24" t="n">
        <v>324</v>
      </c>
      <c r="H31" s="25"/>
      <c r="I31" s="25"/>
      <c r="J31" s="26" t="n">
        <f aca="false">ROUND(SUM(E31+F31+G31+H31)/3,2)</f>
        <v>318</v>
      </c>
      <c r="K31" s="27" t="n">
        <f aca="false">SQRT(VARA(E31:G31))</f>
        <v>35.3836120259083</v>
      </c>
      <c r="L31" s="27" t="n">
        <f aca="false">K31/J31*100</f>
        <v>11.1269220207259</v>
      </c>
      <c r="M31" s="28" t="n">
        <f aca="false">D31*J31</f>
        <v>318</v>
      </c>
    </row>
    <row r="32" s="3" customFormat="true" ht="36" hidden="false" customHeight="true" outlineLevel="0" collapsed="false">
      <c r="A32" s="21" t="n">
        <v>9</v>
      </c>
      <c r="B32" s="22" t="s">
        <v>21</v>
      </c>
      <c r="C32" s="23" t="s">
        <v>5</v>
      </c>
      <c r="D32" s="23" t="n">
        <v>5</v>
      </c>
      <c r="E32" s="24" t="n">
        <v>390</v>
      </c>
      <c r="F32" s="24" t="n">
        <v>450</v>
      </c>
      <c r="G32" s="24" t="n">
        <v>547</v>
      </c>
      <c r="H32" s="25"/>
      <c r="I32" s="25"/>
      <c r="J32" s="26" t="n">
        <f aca="false">ROUND(SUM(E32+F32+G32+H32)/3,2)</f>
        <v>462.33</v>
      </c>
      <c r="K32" s="27" t="n">
        <f aca="false">SQRT(VARA(E32:G32))</f>
        <v>79.2233130671353</v>
      </c>
      <c r="L32" s="27" t="n">
        <f aca="false">K32/J32*100</f>
        <v>17.1356635016407</v>
      </c>
      <c r="M32" s="28" t="n">
        <f aca="false">D32*J32</f>
        <v>2311.65</v>
      </c>
    </row>
    <row r="33" s="3" customFormat="true" ht="36" hidden="false" customHeight="true" outlineLevel="0" collapsed="false">
      <c r="A33" s="21" t="n">
        <v>10</v>
      </c>
      <c r="B33" s="22" t="s">
        <v>23</v>
      </c>
      <c r="C33" s="23" t="s">
        <v>5</v>
      </c>
      <c r="D33" s="23" t="n">
        <v>15</v>
      </c>
      <c r="E33" s="24" t="n">
        <v>44</v>
      </c>
      <c r="F33" s="24" t="n">
        <v>54</v>
      </c>
      <c r="G33" s="24" t="n">
        <v>66</v>
      </c>
      <c r="H33" s="25"/>
      <c r="I33" s="25"/>
      <c r="J33" s="26" t="n">
        <f aca="false">ROUND(SUM(E33+F33+G33+H33)/3,2)</f>
        <v>54.67</v>
      </c>
      <c r="K33" s="27" t="n">
        <f aca="false">SQRT(VARA(E33:G33))</f>
        <v>11.0151410945722</v>
      </c>
      <c r="L33" s="27" t="n">
        <f aca="false">K33/J33*100</f>
        <v>20.1484197815478</v>
      </c>
      <c r="M33" s="28" t="n">
        <f aca="false">D33*J33</f>
        <v>820.05</v>
      </c>
    </row>
    <row r="34" s="3" customFormat="true" ht="36" hidden="false" customHeight="true" outlineLevel="0" collapsed="false">
      <c r="A34" s="21" t="n">
        <v>11</v>
      </c>
      <c r="B34" s="22" t="s">
        <v>24</v>
      </c>
      <c r="C34" s="23" t="s">
        <v>5</v>
      </c>
      <c r="D34" s="23" t="n">
        <v>51</v>
      </c>
      <c r="E34" s="24" t="n">
        <v>2910</v>
      </c>
      <c r="F34" s="24" t="n">
        <v>2980</v>
      </c>
      <c r="G34" s="24" t="n">
        <v>3067</v>
      </c>
      <c r="H34" s="25"/>
      <c r="I34" s="25"/>
      <c r="J34" s="26" t="n">
        <f aca="false">ROUND(SUM(E34+F34+G34+H34)/3,2)</f>
        <v>2985.67</v>
      </c>
      <c r="K34" s="27" t="n">
        <f aca="false">SQRT(VARA(E34:G34))</f>
        <v>78.6532474430226</v>
      </c>
      <c r="L34" s="27" t="n">
        <f aca="false">K34/J34*100</f>
        <v>2.63435836656504</v>
      </c>
      <c r="M34" s="28" t="n">
        <f aca="false">D34*J34</f>
        <v>152269.17</v>
      </c>
    </row>
    <row r="35" s="3" customFormat="true" ht="36" hidden="false" customHeight="true" outlineLevel="0" collapsed="false">
      <c r="A35" s="21" t="n">
        <v>12</v>
      </c>
      <c r="B35" s="22" t="s">
        <v>26</v>
      </c>
      <c r="C35" s="23" t="s">
        <v>5</v>
      </c>
      <c r="D35" s="23" t="n">
        <v>14</v>
      </c>
      <c r="E35" s="24" t="n">
        <v>2682</v>
      </c>
      <c r="F35" s="24" t="n">
        <v>2750</v>
      </c>
      <c r="G35" s="24" t="n">
        <v>3099</v>
      </c>
      <c r="H35" s="25"/>
      <c r="I35" s="25"/>
      <c r="J35" s="26" t="n">
        <f aca="false">ROUND(SUM(E35+F35+G35+H35)/3,2)</f>
        <v>2843.67</v>
      </c>
      <c r="K35" s="27" t="n">
        <f aca="false">SQRT(VARA(E35:G35))</f>
        <v>223.723788036349</v>
      </c>
      <c r="L35" s="27" t="n">
        <f aca="false">K35/J35*100</f>
        <v>7.86743145429495</v>
      </c>
      <c r="M35" s="28" t="n">
        <f aca="false">D35*J35</f>
        <v>39811.38</v>
      </c>
    </row>
    <row r="36" s="3" customFormat="true" ht="36" hidden="false" customHeight="true" outlineLevel="0" collapsed="false">
      <c r="A36" s="21" t="n">
        <v>13</v>
      </c>
      <c r="B36" s="22" t="s">
        <v>28</v>
      </c>
      <c r="C36" s="23" t="s">
        <v>5</v>
      </c>
      <c r="D36" s="23" t="n">
        <v>4</v>
      </c>
      <c r="E36" s="24" t="n">
        <v>7036</v>
      </c>
      <c r="F36" s="24" t="n">
        <v>7070</v>
      </c>
      <c r="G36" s="24" t="n">
        <v>7515</v>
      </c>
      <c r="H36" s="25"/>
      <c r="I36" s="25"/>
      <c r="J36" s="26" t="n">
        <f aca="false">ROUND(SUM(E36+F36+G36+H36)/3,2)</f>
        <v>7207</v>
      </c>
      <c r="K36" s="27" t="n">
        <f aca="false">SQRT(VARA(E36:G36))</f>
        <v>267.277009860556</v>
      </c>
      <c r="L36" s="27" t="n">
        <f aca="false">K36/J36*100</f>
        <v>3.7085751333503</v>
      </c>
      <c r="M36" s="28" t="n">
        <f aca="false">D36*J36</f>
        <v>28828</v>
      </c>
    </row>
    <row r="37" s="3" customFormat="true" ht="13.5" hidden="false" customHeight="false" outlineLevel="0" collapsed="false">
      <c r="A37" s="29" t="s">
        <v>47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8" t="n">
        <v>349760.54</v>
      </c>
    </row>
    <row r="38" customFormat="false" ht="12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  <c r="J38" s="4"/>
      <c r="K38" s="4" t="s">
        <v>48</v>
      </c>
      <c r="L38" s="4"/>
      <c r="M38" s="30"/>
    </row>
    <row r="39" customFormat="false" ht="12" hidden="false" customHeight="true" outlineLevel="0" collapsed="false">
      <c r="A39" s="4"/>
      <c r="B39" s="4"/>
      <c r="C39" s="4"/>
      <c r="D39" s="4"/>
      <c r="E39" s="4"/>
      <c r="F39" s="4"/>
      <c r="G39" s="4"/>
      <c r="H39" s="4"/>
      <c r="I39" s="4"/>
      <c r="J39" s="4"/>
      <c r="K39" s="4" t="s">
        <v>48</v>
      </c>
      <c r="L39" s="4"/>
      <c r="M39" s="30"/>
    </row>
    <row r="40" customFormat="false" ht="15" hidden="false" customHeight="true" outlineLevel="0" collapsed="false">
      <c r="A40" s="31"/>
      <c r="B40" s="32" t="s">
        <v>49</v>
      </c>
      <c r="C40" s="32"/>
      <c r="D40" s="32"/>
      <c r="E40" s="33"/>
      <c r="F40" s="34" t="s">
        <v>50</v>
      </c>
      <c r="G40" s="34"/>
      <c r="H40" s="34"/>
      <c r="I40" s="35"/>
      <c r="J40" s="36"/>
      <c r="K40" s="36"/>
      <c r="L40" s="36"/>
      <c r="M40" s="36"/>
    </row>
    <row r="41" customFormat="false" ht="13.5" hidden="false" customHeight="false" outlineLevel="0" collapsed="false">
      <c r="M41" s="37"/>
    </row>
    <row r="42" s="3" customFormat="true" ht="48.75" hidden="false" customHeight="true" outlineLevel="0" collapsed="false">
      <c r="A42" s="38" t="s">
        <v>51</v>
      </c>
      <c r="B42" s="38"/>
      <c r="C42" s="38"/>
      <c r="D42" s="38"/>
      <c r="E42" s="38"/>
      <c r="F42" s="38"/>
      <c r="G42" s="38"/>
      <c r="H42" s="38" t="s">
        <v>52</v>
      </c>
      <c r="I42" s="38"/>
      <c r="J42" s="38"/>
      <c r="K42" s="38"/>
      <c r="L42" s="38"/>
      <c r="M42" s="38"/>
    </row>
  </sheetData>
  <mergeCells count="39">
    <mergeCell ref="A1:M1"/>
    <mergeCell ref="B3:E3"/>
    <mergeCell ref="F3:G3"/>
    <mergeCell ref="B4:E4"/>
    <mergeCell ref="F4:G4"/>
    <mergeCell ref="B5:E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B16:E16"/>
    <mergeCell ref="F16:G16"/>
    <mergeCell ref="A17:M17"/>
    <mergeCell ref="A18:M18"/>
    <mergeCell ref="A19:M19"/>
    <mergeCell ref="B20:M20"/>
    <mergeCell ref="B21:M21"/>
    <mergeCell ref="A37:L37"/>
    <mergeCell ref="B40:D40"/>
    <mergeCell ref="F40:H40"/>
    <mergeCell ref="A42:G42"/>
    <mergeCell ref="H42:M42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2026-08-27T10:51:26Z</cp:lastPrinted>
  <dcterms:modified xsi:type="dcterms:W3CDTF">2026-08-27T10:52:15Z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