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CDB69C7E-60A2-4C19-BDFC-7D16EA849A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6" r:id="rId1"/>
    <sheet name="Лист1 (2)" sheetId="7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6" l="1"/>
  <c r="N10" i="6"/>
  <c r="O10" i="6" s="1"/>
  <c r="K10" i="6"/>
  <c r="J10" i="6"/>
  <c r="I10" i="6"/>
  <c r="N9" i="6"/>
  <c r="O9" i="6" s="1"/>
  <c r="K9" i="6"/>
  <c r="J9" i="6"/>
  <c r="I9" i="6"/>
  <c r="N11" i="6"/>
  <c r="O11" i="6" s="1"/>
  <c r="K11" i="6"/>
  <c r="J11" i="6"/>
  <c r="I11" i="6"/>
  <c r="H8" i="7" l="1"/>
  <c r="G7" i="7"/>
  <c r="G6" i="7"/>
  <c r="G5" i="7"/>
  <c r="G4" i="7"/>
  <c r="G3" i="7"/>
  <c r="G8" i="7" l="1"/>
  <c r="N12" i="6" l="1"/>
  <c r="O12" i="6" s="1"/>
  <c r="K12" i="6"/>
  <c r="J12" i="6"/>
  <c r="I12" i="6"/>
</calcChain>
</file>

<file path=xl/sharedStrings.xml><?xml version="1.0" encoding="utf-8"?>
<sst xmlns="http://schemas.openxmlformats.org/spreadsheetml/2006/main" count="74" uniqueCount="41">
  <si>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</si>
  <si>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</si>
  <si>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</si>
  <si>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</si>
  <si>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</si>
  <si>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</si>
  <si>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</si>
  <si>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</si>
  <si>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</si>
  <si>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Итого:</t>
  </si>
  <si>
    <t>№ ПП</t>
  </si>
  <si>
    <t>НМЦ контракта: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</si>
  <si>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</si>
  <si>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</si>
  <si>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</si>
  <si>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</si>
  <si>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>шт.</t>
  </si>
  <si>
    <t>Красящая лента черного цвета на 1200 отпечатков для принтера Advent SOLID</t>
  </si>
  <si>
    <t>28.23.25</t>
  </si>
  <si>
    <t>Красящая лента синего цвета на 1200 отпечатков для принтера Advent SOLID</t>
  </si>
  <si>
    <t>Лента полноцветной печати на 250 отпечатков для принтера Advent SOLID</t>
  </si>
  <si>
    <t>Красящая лента красного цвета на 1200 отпечатков для принтера Advent SOLID</t>
  </si>
  <si>
    <t>Красящая лента серебряного цвета на 1200 отпечатков для принтера Advent SOLID</t>
  </si>
  <si>
    <t>Служба охраны и внутреннего режима</t>
  </si>
  <si>
    <t xml:space="preserve">Подразделение </t>
  </si>
  <si>
    <t>Странаа происхождения</t>
  </si>
  <si>
    <t>Китай</t>
  </si>
  <si>
    <t>Сумма НДС</t>
  </si>
  <si>
    <t>шт</t>
  </si>
  <si>
    <t xml:space="preserve">Информация об установлении приоритета товарам российского происхождения
</t>
  </si>
  <si>
    <t>ограничение</t>
  </si>
  <si>
    <t>26.20.22.140</t>
  </si>
  <si>
    <t xml:space="preserve">Наименьшее значение </t>
  </si>
  <si>
    <t>Монитор к позиции №1 Philips 27" 27E2N1500L черный IPS LED 16:9 HDMI матовая 1000:1 300cd 178гр/178гр 2560x1440 75Hz DP 2K 3.19к или эквивалент</t>
  </si>
  <si>
    <t>МФУ лазерное HP LaserJet Pro 4103fdw (2Z629A), A4, ч/б, печ. до 40 стр/мин., скан. до 29 стр/мин., 1200 x 1200 dpi (печать) 600x600dpi (скан.), USB, RJ-45, Wi-Fi, BlueTooth, Air Print, Mopria или эквивалент</t>
  </si>
  <si>
    <t>Принтер струйный Epson L11050 (C11CK39402/C11CK39403/C11CK39505/C11CK39503), A3, цветной, печ. до 30/20 стр/мин. (ч/б/цв.), 4800 x 1200 dpi, USB, Wi-Fi или эквивалент</t>
  </si>
  <si>
    <t>Персональный компьютер: Процессор AMD Ryzen 5 8500G/ Накопитель SSD PCIe 3.0 x4 512GB/ Память DDR5 16GB/ Клавиатура + мышь</t>
  </si>
  <si>
    <t>Ценовое предложение  Поставщика № 2 коммерческое предложение 27.05.2026</t>
  </si>
  <si>
    <t>Ценовое предложение Поставщика №3 коммерческое предложение от 27.05.2026г.</t>
  </si>
  <si>
    <t>Ценовое предложение Поставщика № 1 коммерческое предложение  от 25.05.2026</t>
  </si>
  <si>
    <t>Поставка н компьютерной техники для ФГБОУ ВО "ПГТУ" (грант СНО)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</si>
</sst>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ahoma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NumberFormat="1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1" applyNumberFormat="1" applyFont="1" applyAlignment="1">
      <alignment wrapText="1"/>
    </xf>
    <xf numFmtId="0" fontId="6" fillId="0" borderId="0" xfId="0" applyFont="1"/>
    <xf numFmtId="0" fontId="0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 applyAlignment="1">
      <alignment horizontal="left" wrapText="1"/>
    </xf>
    <xf numFmtId="4" fontId="12" fillId="0" borderId="10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zoomScale="130" zoomScaleNormal="130" workbookViewId="0">
      <selection activeCell="B9" sqref="B9"/>
    </sheetView>
  </sheetViews>
  <sheetFormatPr defaultRowHeight="15" x14ac:dyDescent="0.25"/>
  <cols>
    <col min="1" max="1" width="4.140625" customWidth="1"/>
    <col min="2" max="2" width="25" customWidth="1"/>
    <col min="3" max="3" width="13.140625" customWidth="1"/>
    <col min="4" max="4" width="13.28515625" customWidth="1"/>
    <col min="5" max="5" width="13.140625" customWidth="1"/>
    <col min="6" max="6" width="12.85546875" customWidth="1"/>
    <col min="7" max="7" width="2.7109375" customWidth="1"/>
    <col min="8" max="8" width="2.85546875" customWidth="1"/>
    <col min="9" max="9" width="9.140625" customWidth="1"/>
    <col min="10" max="10" width="9.7109375" customWidth="1"/>
    <col min="12" max="12" width="8.140625" customWidth="1"/>
    <col min="14" max="14" width="10.42578125" customWidth="1"/>
    <col min="15" max="15" width="13" customWidth="1"/>
    <col min="16" max="16" width="14.5703125" customWidth="1"/>
  </cols>
  <sheetData>
    <row r="1" spans="1:16" ht="16.5" customHeight="1" x14ac:dyDescent="0.25">
      <c r="A1" s="1"/>
      <c r="B1" s="62" t="s">
        <v>13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2"/>
    </row>
    <row r="2" spans="1:16" s="24" customFormat="1" ht="16.5" customHeight="1" x14ac:dyDescent="0.25">
      <c r="A2" s="25"/>
      <c r="B2" s="63" t="s">
        <v>40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 ht="15" customHeight="1" x14ac:dyDescent="0.25">
      <c r="A3" s="15"/>
      <c r="B3" s="64" t="s">
        <v>12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6" ht="10.5" customHeight="1" x14ac:dyDescent="0.25">
      <c r="A4" s="1"/>
      <c r="B4" s="1"/>
      <c r="C4" s="1"/>
      <c r="D4" s="1"/>
      <c r="E4" s="2"/>
      <c r="F4" s="2"/>
      <c r="G4" s="2"/>
      <c r="H4" s="2"/>
      <c r="I4" s="2"/>
      <c r="J4" s="5"/>
      <c r="K4" s="6"/>
      <c r="L4" s="5"/>
      <c r="M4" s="2"/>
      <c r="N4" s="3"/>
      <c r="O4" s="2"/>
    </row>
    <row r="5" spans="1:16" ht="12.75" customHeight="1" x14ac:dyDescent="0.25">
      <c r="A5" s="57" t="s">
        <v>10</v>
      </c>
      <c r="B5" s="57" t="s">
        <v>0</v>
      </c>
      <c r="C5" s="58" t="s">
        <v>15</v>
      </c>
      <c r="D5" s="57" t="s">
        <v>1</v>
      </c>
      <c r="E5" s="57"/>
      <c r="F5" s="57"/>
      <c r="G5" s="57"/>
      <c r="H5" s="57"/>
      <c r="I5" s="57" t="s">
        <v>2</v>
      </c>
      <c r="J5" s="65" t="s">
        <v>3</v>
      </c>
      <c r="K5" s="65" t="s">
        <v>4</v>
      </c>
      <c r="L5" s="57" t="s">
        <v>5</v>
      </c>
      <c r="M5" s="57" t="s">
        <v>6</v>
      </c>
      <c r="N5" s="57" t="s">
        <v>14</v>
      </c>
      <c r="O5" s="66" t="s">
        <v>7</v>
      </c>
      <c r="P5" s="57" t="s">
        <v>29</v>
      </c>
    </row>
    <row r="6" spans="1:16" ht="90" customHeight="1" x14ac:dyDescent="0.25">
      <c r="A6" s="57"/>
      <c r="B6" s="57"/>
      <c r="C6" s="59"/>
      <c r="D6" s="52" t="s">
        <v>39</v>
      </c>
      <c r="E6" s="52" t="s">
        <v>37</v>
      </c>
      <c r="F6" s="52" t="s">
        <v>38</v>
      </c>
      <c r="G6" s="16">
        <v>4</v>
      </c>
      <c r="H6" s="16">
        <v>5</v>
      </c>
      <c r="I6" s="57"/>
      <c r="J6" s="65"/>
      <c r="K6" s="65"/>
      <c r="L6" s="57"/>
      <c r="M6" s="57"/>
      <c r="N6" s="57"/>
      <c r="O6" s="66"/>
      <c r="P6" s="57"/>
    </row>
    <row r="7" spans="1:16" ht="16.5" customHeight="1" x14ac:dyDescent="0.25">
      <c r="A7" s="57"/>
      <c r="B7" s="57"/>
      <c r="C7" s="60"/>
      <c r="D7" s="57" t="s">
        <v>8</v>
      </c>
      <c r="E7" s="57"/>
      <c r="F7" s="57"/>
      <c r="G7" s="57"/>
      <c r="H7" s="57"/>
      <c r="I7" s="57"/>
      <c r="J7" s="65"/>
      <c r="K7" s="65"/>
      <c r="L7" s="57"/>
      <c r="M7" s="57"/>
      <c r="N7" s="57"/>
      <c r="O7" s="66"/>
      <c r="P7" s="57"/>
    </row>
    <row r="8" spans="1:16" ht="12.75" customHeight="1" x14ac:dyDescent="0.25">
      <c r="A8" s="18">
        <v>1</v>
      </c>
      <c r="B8" s="16">
        <v>2</v>
      </c>
      <c r="C8" s="19">
        <v>3</v>
      </c>
      <c r="D8" s="33">
        <v>4</v>
      </c>
      <c r="E8" s="33">
        <v>5</v>
      </c>
      <c r="F8" s="33">
        <v>6</v>
      </c>
      <c r="G8" s="33"/>
      <c r="H8" s="33"/>
      <c r="I8" s="33">
        <v>7</v>
      </c>
      <c r="J8" s="7">
        <v>8</v>
      </c>
      <c r="K8" s="7">
        <v>9</v>
      </c>
      <c r="L8" s="33">
        <v>10</v>
      </c>
      <c r="M8" s="33">
        <v>11</v>
      </c>
      <c r="N8" s="33">
        <v>12</v>
      </c>
      <c r="O8" s="8">
        <v>13</v>
      </c>
      <c r="P8" s="16">
        <v>2</v>
      </c>
    </row>
    <row r="9" spans="1:16" s="32" customFormat="1" ht="56.25" customHeight="1" x14ac:dyDescent="0.2">
      <c r="A9" s="30">
        <v>1</v>
      </c>
      <c r="B9" s="54" t="s">
        <v>36</v>
      </c>
      <c r="C9" s="48" t="s">
        <v>31</v>
      </c>
      <c r="D9" s="34">
        <v>56700</v>
      </c>
      <c r="E9" s="56">
        <v>58000</v>
      </c>
      <c r="F9" s="31">
        <v>59000</v>
      </c>
      <c r="G9" s="29"/>
      <c r="H9" s="17"/>
      <c r="I9" s="23">
        <f t="shared" ref="I9:I10" si="0">IF(ISERROR(AVERAGE(D9:H9)),0,AVERAGE(D9:H9))</f>
        <v>57900</v>
      </c>
      <c r="J9" s="23">
        <f t="shared" ref="J9:J10" si="1">IF(ISERROR(STDEVA(D9:H9)),0,STDEVA(D9:H9))</f>
        <v>1153.2562594670796</v>
      </c>
      <c r="K9" s="50">
        <f t="shared" ref="K9:K10" si="2">IF(ISERROR(STDEVA(D9:H9)/(SUM(D9:H9)/COUNTIF(D9:H9,"&gt;0"))),0,STDEVA(D9:H9)/(SUM(D9:H9)/COUNTIF(D9:H9,"&gt;0")))</f>
        <v>1.9918070111693949E-2</v>
      </c>
      <c r="L9" s="51" t="s">
        <v>28</v>
      </c>
      <c r="M9" s="51">
        <v>1</v>
      </c>
      <c r="N9" s="36">
        <f t="shared" ref="N9:N10" si="3">IF(ISERROR(ROUND(AVERAGE(D9:H9),2)),0,ROUND(AVERAGE(D9:H9),2))</f>
        <v>57900</v>
      </c>
      <c r="O9" s="27">
        <f t="shared" ref="O9:O10" si="4">M9*N9</f>
        <v>57900</v>
      </c>
      <c r="P9" s="49" t="s">
        <v>30</v>
      </c>
    </row>
    <row r="10" spans="1:16" s="32" customFormat="1" ht="54.75" customHeight="1" x14ac:dyDescent="0.2">
      <c r="A10" s="30">
        <v>2</v>
      </c>
      <c r="B10" s="54" t="s">
        <v>33</v>
      </c>
      <c r="C10" s="48" t="s">
        <v>31</v>
      </c>
      <c r="D10" s="34">
        <v>12300</v>
      </c>
      <c r="E10" s="34">
        <v>13000</v>
      </c>
      <c r="F10" s="31">
        <v>13900</v>
      </c>
      <c r="G10" s="29"/>
      <c r="H10" s="17"/>
      <c r="I10" s="23">
        <f t="shared" si="0"/>
        <v>13066.666666666666</v>
      </c>
      <c r="J10" s="23">
        <f t="shared" si="1"/>
        <v>802.08062770106426</v>
      </c>
      <c r="K10" s="50">
        <f t="shared" si="2"/>
        <v>6.1383721507734509E-2</v>
      </c>
      <c r="L10" s="51" t="s">
        <v>28</v>
      </c>
      <c r="M10" s="51">
        <v>1</v>
      </c>
      <c r="N10" s="36">
        <f t="shared" si="3"/>
        <v>13066.67</v>
      </c>
      <c r="O10" s="27">
        <f t="shared" si="4"/>
        <v>13066.67</v>
      </c>
      <c r="P10" s="49" t="s">
        <v>30</v>
      </c>
    </row>
    <row r="11" spans="1:16" s="32" customFormat="1" ht="56.25" customHeight="1" x14ac:dyDescent="0.2">
      <c r="A11" s="30">
        <v>3</v>
      </c>
      <c r="B11" s="54" t="s">
        <v>34</v>
      </c>
      <c r="C11" s="48" t="s">
        <v>31</v>
      </c>
      <c r="D11" s="34">
        <v>51000</v>
      </c>
      <c r="E11" s="34">
        <v>52000</v>
      </c>
      <c r="F11" s="31">
        <v>52900</v>
      </c>
      <c r="G11" s="29"/>
      <c r="H11" s="17"/>
      <c r="I11" s="23">
        <f t="shared" ref="I11" si="5">IF(ISERROR(AVERAGE(D11:H11)),0,AVERAGE(D11:H11))</f>
        <v>51966.666666666664</v>
      </c>
      <c r="J11" s="23">
        <f t="shared" ref="J11" si="6">IF(ISERROR(STDEVA(D11:H11)),0,STDEVA(D11:H11))</f>
        <v>950.43849529221677</v>
      </c>
      <c r="K11" s="50">
        <f t="shared" ref="K11" si="7">IF(ISERROR(STDEVA(D11:H11)/(SUM(D11:H11)/COUNTIF(D11:H11,"&gt;0"))),0,STDEVA(D11:H11)/(SUM(D11:H11)/COUNTIF(D11:H11,"&gt;0")))</f>
        <v>1.8289387337245992E-2</v>
      </c>
      <c r="L11" s="51" t="s">
        <v>28</v>
      </c>
      <c r="M11" s="51">
        <v>1</v>
      </c>
      <c r="N11" s="36">
        <f t="shared" ref="N11" si="8">IF(ISERROR(ROUND(AVERAGE(D11:H11),2)),0,ROUND(AVERAGE(D11:H11),2))</f>
        <v>51966.67</v>
      </c>
      <c r="O11" s="27">
        <f t="shared" ref="O11" si="9">M11*N11</f>
        <v>51966.67</v>
      </c>
      <c r="P11" s="49" t="s">
        <v>30</v>
      </c>
    </row>
    <row r="12" spans="1:16" s="32" customFormat="1" ht="60" customHeight="1" x14ac:dyDescent="0.2">
      <c r="A12" s="30">
        <v>4</v>
      </c>
      <c r="B12" s="54" t="s">
        <v>35</v>
      </c>
      <c r="C12" s="48" t="s">
        <v>31</v>
      </c>
      <c r="D12" s="34">
        <v>52000</v>
      </c>
      <c r="E12" s="34">
        <v>53000</v>
      </c>
      <c r="F12" s="31">
        <v>53900</v>
      </c>
      <c r="G12" s="29"/>
      <c r="H12" s="17"/>
      <c r="I12" s="23">
        <f t="shared" ref="I12" si="10">IF(ISERROR(AVERAGE(D12:H12)),0,AVERAGE(D12:H12))</f>
        <v>52966.666666666664</v>
      </c>
      <c r="J12" s="23">
        <f t="shared" ref="J12" si="11">IF(ISERROR(STDEVA(D12:H12)),0,STDEVA(D12:H12))</f>
        <v>950.43849529221677</v>
      </c>
      <c r="K12" s="50">
        <f t="shared" ref="K12" si="12">IF(ISERROR(STDEVA(D12:H12)/(SUM(D12:H12)/COUNTIF(D12:H12,"&gt;0"))),0,STDEVA(D12:H12)/(SUM(D12:H12)/COUNTIF(D12:H12,"&gt;0")))</f>
        <v>1.7944087387518255E-2</v>
      </c>
      <c r="L12" s="51" t="s">
        <v>28</v>
      </c>
      <c r="M12" s="51">
        <v>1</v>
      </c>
      <c r="N12" s="36">
        <f t="shared" ref="N12" si="13">IF(ISERROR(ROUND(AVERAGE(D12:H12),2)),0,ROUND(AVERAGE(D12:H12),2))</f>
        <v>52966.67</v>
      </c>
      <c r="O12" s="27">
        <f t="shared" ref="O12" si="14">M12*N12</f>
        <v>52966.67</v>
      </c>
      <c r="P12" s="49" t="s">
        <v>30</v>
      </c>
    </row>
    <row r="13" spans="1:16" x14ac:dyDescent="0.25">
      <c r="A13" s="9"/>
      <c r="B13" s="61" t="s">
        <v>32</v>
      </c>
      <c r="C13" s="61"/>
      <c r="D13" s="53">
        <v>172000</v>
      </c>
      <c r="E13" s="9"/>
      <c r="F13" s="9"/>
      <c r="G13" s="9"/>
      <c r="H13" s="9"/>
      <c r="I13" s="9"/>
      <c r="J13" s="9"/>
      <c r="K13" s="9"/>
      <c r="L13" s="9"/>
      <c r="M13" s="10"/>
      <c r="N13" s="11" t="s">
        <v>9</v>
      </c>
      <c r="O13" s="26">
        <f>SUM(O9:O12)</f>
        <v>175900.01</v>
      </c>
    </row>
    <row r="14" spans="1:16" x14ac:dyDescent="0.25">
      <c r="D14" s="55"/>
    </row>
    <row r="15" spans="1:16" x14ac:dyDescent="0.25">
      <c r="D15" s="55"/>
    </row>
    <row r="16" spans="1:16" x14ac:dyDescent="0.25">
      <c r="D16" s="55"/>
    </row>
    <row r="17" spans="2:3" x14ac:dyDescent="0.25">
      <c r="B17" s="20"/>
      <c r="C17" s="20"/>
    </row>
    <row r="18" spans="2:3" x14ac:dyDescent="0.25">
      <c r="B18" s="21"/>
      <c r="C18" s="21"/>
    </row>
    <row r="19" spans="2:3" x14ac:dyDescent="0.25">
      <c r="B19" s="20"/>
      <c r="C19" s="20"/>
    </row>
    <row r="20" spans="2:3" x14ac:dyDescent="0.25">
      <c r="B20" s="20"/>
      <c r="C20" s="20"/>
    </row>
    <row r="21" spans="2:3" x14ac:dyDescent="0.25">
      <c r="B21" s="21"/>
      <c r="C21" s="21"/>
    </row>
  </sheetData>
  <mergeCells count="17">
    <mergeCell ref="B13:C13"/>
    <mergeCell ref="B1:N1"/>
    <mergeCell ref="B2:O2"/>
    <mergeCell ref="B3:O3"/>
    <mergeCell ref="J5:J7"/>
    <mergeCell ref="K5:K7"/>
    <mergeCell ref="L5:L7"/>
    <mergeCell ref="M5:M7"/>
    <mergeCell ref="N5:N7"/>
    <mergeCell ref="O5:O7"/>
    <mergeCell ref="D7:H7"/>
    <mergeCell ref="P5:P7"/>
    <mergeCell ref="A5:A7"/>
    <mergeCell ref="B5:B7"/>
    <mergeCell ref="C5:C7"/>
    <mergeCell ref="D5:H5"/>
    <mergeCell ref="I5:I7"/>
  </mergeCells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FB45-E44B-4469-B518-148881785A56}">
  <dimension ref="A1:J21"/>
  <sheetViews>
    <sheetView workbookViewId="0">
      <selection activeCell="F17" sqref="F17"/>
    </sheetView>
  </sheetViews>
  <sheetFormatPr defaultRowHeight="15" x14ac:dyDescent="0.25"/>
  <cols>
    <col min="1" max="1" width="4.140625" customWidth="1"/>
    <col min="2" max="2" width="13.140625" customWidth="1"/>
    <col min="3" max="3" width="25" customWidth="1"/>
    <col min="4" max="4" width="8.140625" customWidth="1"/>
    <col min="6" max="6" width="10.42578125" customWidth="1"/>
    <col min="7" max="8" width="13" customWidth="1"/>
    <col min="9" max="9" width="16.28515625" customWidth="1"/>
  </cols>
  <sheetData>
    <row r="1" spans="1:10" ht="10.5" customHeight="1" x14ac:dyDescent="0.25">
      <c r="A1" s="1"/>
      <c r="B1" s="1"/>
      <c r="C1" s="1"/>
      <c r="D1" s="5"/>
      <c r="E1" s="2"/>
      <c r="F1" s="3"/>
      <c r="G1" s="2"/>
      <c r="H1" s="2"/>
      <c r="I1" s="4"/>
    </row>
    <row r="2" spans="1:10" ht="69.75" customHeight="1" x14ac:dyDescent="0.25">
      <c r="A2" s="43" t="s">
        <v>10</v>
      </c>
      <c r="B2" s="45" t="s">
        <v>15</v>
      </c>
      <c r="C2" s="43" t="s">
        <v>0</v>
      </c>
      <c r="D2" s="43" t="s">
        <v>5</v>
      </c>
      <c r="E2" s="43" t="s">
        <v>6</v>
      </c>
      <c r="F2" s="43" t="s">
        <v>14</v>
      </c>
      <c r="G2" s="44" t="s">
        <v>7</v>
      </c>
      <c r="H2" s="44" t="s">
        <v>27</v>
      </c>
      <c r="I2" s="44" t="s">
        <v>24</v>
      </c>
      <c r="J2" s="46" t="s">
        <v>25</v>
      </c>
    </row>
    <row r="3" spans="1:10" s="32" customFormat="1" ht="39" customHeight="1" x14ac:dyDescent="0.2">
      <c r="A3" s="30">
        <v>1</v>
      </c>
      <c r="B3" s="35" t="s">
        <v>18</v>
      </c>
      <c r="C3" s="37" t="s">
        <v>17</v>
      </c>
      <c r="D3" s="38" t="s">
        <v>16</v>
      </c>
      <c r="E3" s="38">
        <v>2</v>
      </c>
      <c r="F3" s="36">
        <v>1980</v>
      </c>
      <c r="G3" s="27">
        <f t="shared" ref="G3:G7" si="0">E3*F3</f>
        <v>3960</v>
      </c>
      <c r="H3" s="27">
        <v>660</v>
      </c>
      <c r="I3" s="37" t="s">
        <v>23</v>
      </c>
      <c r="J3" s="47" t="s">
        <v>26</v>
      </c>
    </row>
    <row r="4" spans="1:10" s="32" customFormat="1" ht="39" customHeight="1" x14ac:dyDescent="0.2">
      <c r="A4" s="30">
        <v>2</v>
      </c>
      <c r="B4" s="35" t="s">
        <v>18</v>
      </c>
      <c r="C4" s="37" t="s">
        <v>19</v>
      </c>
      <c r="D4" s="38" t="s">
        <v>16</v>
      </c>
      <c r="E4" s="38">
        <v>2</v>
      </c>
      <c r="F4" s="36">
        <v>6540</v>
      </c>
      <c r="G4" s="27">
        <f t="shared" si="0"/>
        <v>13080</v>
      </c>
      <c r="H4" s="27">
        <v>2180</v>
      </c>
      <c r="I4" s="37" t="s">
        <v>23</v>
      </c>
      <c r="J4" s="47" t="s">
        <v>26</v>
      </c>
    </row>
    <row r="5" spans="1:10" s="32" customFormat="1" ht="39" customHeight="1" x14ac:dyDescent="0.2">
      <c r="A5" s="30">
        <v>3</v>
      </c>
      <c r="B5" s="35" t="s">
        <v>18</v>
      </c>
      <c r="C5" s="37" t="s">
        <v>22</v>
      </c>
      <c r="D5" s="38" t="s">
        <v>16</v>
      </c>
      <c r="E5" s="38">
        <v>1</v>
      </c>
      <c r="F5" s="36">
        <v>9000</v>
      </c>
      <c r="G5" s="27">
        <f t="shared" si="0"/>
        <v>9000</v>
      </c>
      <c r="H5" s="27">
        <v>1500</v>
      </c>
      <c r="I5" s="37" t="s">
        <v>23</v>
      </c>
      <c r="J5" s="47" t="s">
        <v>26</v>
      </c>
    </row>
    <row r="6" spans="1:10" s="32" customFormat="1" ht="39" customHeight="1" x14ac:dyDescent="0.2">
      <c r="A6" s="30">
        <v>4</v>
      </c>
      <c r="B6" s="39" t="s">
        <v>18</v>
      </c>
      <c r="C6" s="37" t="s">
        <v>20</v>
      </c>
      <c r="D6" s="38" t="s">
        <v>16</v>
      </c>
      <c r="E6" s="38">
        <v>1</v>
      </c>
      <c r="F6" s="36">
        <v>7320</v>
      </c>
      <c r="G6" s="27">
        <f t="shared" si="0"/>
        <v>7320</v>
      </c>
      <c r="H6" s="27">
        <v>1220</v>
      </c>
      <c r="I6" s="37" t="s">
        <v>23</v>
      </c>
      <c r="J6" s="47" t="s">
        <v>26</v>
      </c>
    </row>
    <row r="7" spans="1:10" s="32" customFormat="1" ht="39" customHeight="1" x14ac:dyDescent="0.2">
      <c r="A7" s="30">
        <v>5</v>
      </c>
      <c r="B7" s="35" t="s">
        <v>18</v>
      </c>
      <c r="C7" s="37" t="s">
        <v>21</v>
      </c>
      <c r="D7" s="38" t="s">
        <v>16</v>
      </c>
      <c r="E7" s="38">
        <v>1</v>
      </c>
      <c r="F7" s="36">
        <v>6540</v>
      </c>
      <c r="G7" s="27">
        <f t="shared" si="0"/>
        <v>6540</v>
      </c>
      <c r="H7" s="27">
        <v>1090</v>
      </c>
      <c r="I7" s="37" t="s">
        <v>23</v>
      </c>
      <c r="J7" s="47" t="s">
        <v>26</v>
      </c>
    </row>
    <row r="8" spans="1:10" x14ac:dyDescent="0.25">
      <c r="A8" s="9"/>
      <c r="B8" s="22"/>
      <c r="C8" s="22"/>
      <c r="D8" s="9"/>
      <c r="E8" s="10"/>
      <c r="F8" s="11" t="s">
        <v>9</v>
      </c>
      <c r="G8" s="26">
        <f>SUM(G3:G7)</f>
        <v>39900</v>
      </c>
      <c r="H8" s="26">
        <f>SUM(H3:H7)</f>
        <v>6650</v>
      </c>
    </row>
    <row r="9" spans="1:10" x14ac:dyDescent="0.25">
      <c r="A9" s="9"/>
      <c r="B9" s="12"/>
      <c r="C9" s="12" t="s">
        <v>11</v>
      </c>
      <c r="D9" s="69"/>
      <c r="E9" s="69"/>
      <c r="F9" s="69"/>
      <c r="G9" s="69"/>
      <c r="H9" s="42"/>
    </row>
    <row r="10" spans="1:10" ht="11.25" customHeight="1" x14ac:dyDescent="0.25">
      <c r="A10" s="9"/>
      <c r="B10" s="40"/>
      <c r="C10" s="40"/>
      <c r="D10" s="67"/>
      <c r="E10" s="67"/>
      <c r="F10" s="67"/>
      <c r="G10" s="13"/>
      <c r="H10" s="13"/>
    </row>
    <row r="11" spans="1:10" ht="11.25" customHeight="1" x14ac:dyDescent="0.25">
      <c r="A11" s="9"/>
      <c r="B11" s="40"/>
      <c r="C11" s="40"/>
      <c r="D11" s="28"/>
      <c r="E11" s="28"/>
      <c r="F11" s="28"/>
      <c r="G11" s="13"/>
      <c r="H11" s="13"/>
    </row>
    <row r="12" spans="1:10" ht="12.75" customHeight="1" x14ac:dyDescent="0.25">
      <c r="A12" s="9"/>
      <c r="B12" s="68"/>
      <c r="C12" s="68"/>
      <c r="D12" s="41"/>
      <c r="E12" s="10"/>
      <c r="F12" s="9"/>
      <c r="G12" s="13"/>
      <c r="H12" s="13"/>
    </row>
    <row r="13" spans="1:10" ht="12" customHeight="1" x14ac:dyDescent="0.25">
      <c r="A13" s="14"/>
      <c r="B13" s="40"/>
      <c r="C13" s="40"/>
      <c r="D13" s="9"/>
      <c r="E13" s="10"/>
      <c r="F13" s="9"/>
      <c r="G13" s="13"/>
      <c r="H13" s="13"/>
    </row>
    <row r="17" spans="2:3" x14ac:dyDescent="0.25">
      <c r="B17" s="20"/>
      <c r="C17" s="20"/>
    </row>
    <row r="18" spans="2:3" x14ac:dyDescent="0.25">
      <c r="B18" s="21"/>
      <c r="C18" s="21"/>
    </row>
    <row r="19" spans="2:3" x14ac:dyDescent="0.25">
      <c r="B19" s="20"/>
      <c r="C19" s="20"/>
    </row>
    <row r="20" spans="2:3" x14ac:dyDescent="0.25">
      <c r="B20" s="20"/>
      <c r="C20" s="20"/>
    </row>
    <row r="21" spans="2:3" x14ac:dyDescent="0.25">
      <c r="B21" s="21"/>
      <c r="C21" s="21"/>
    </row>
  </sheetData>
  <mergeCells count="3">
    <mergeCell ref="D10:F10"/>
    <mergeCell ref="B12:C12"/>
    <mergeCell ref="D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2026-06-13T14:29:43Z</dcterms:modified>
</cp:coreProperties>
</file>