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ИНА\"/>
    </mc:Choice>
  </mc:AlternateContent>
  <bookViews>
    <workbookView xWindow="0" yWindow="0" windowWidth="15600" windowHeight="8190"/>
  </bookViews>
  <sheets>
    <sheet name="Расчет НМЦК" sheetId="2" r:id="rId1"/>
  </sheets>
  <definedNames>
    <definedName name="_xlnm.Print_Titles" localSheetId="0">'Расчет НМЦК'!$6:$8</definedName>
    <definedName name="_xlnm.Print_Area" localSheetId="0">'Расчет НМЦК'!$A$1:$N$18</definedName>
  </definedNames>
  <calcPr calcId="152511"/>
</workbook>
</file>

<file path=xl/calcChain.xml><?xml version="1.0" encoding="utf-8"?>
<calcChain xmlns="http://schemas.openxmlformats.org/spreadsheetml/2006/main">
  <c r="M11" i="2" l="1"/>
  <c r="I9" i="2" l="1"/>
  <c r="M9" i="2" s="1"/>
  <c r="J9" i="2" l="1"/>
  <c r="K9" i="2" s="1"/>
  <c r="I10" i="2"/>
  <c r="J10" i="2" l="1"/>
  <c r="K10" i="2" s="1"/>
  <c r="M10" i="2"/>
</calcChain>
</file>

<file path=xl/sharedStrings.xml><?xml version="1.0" encoding="utf-8"?>
<sst xmlns="http://schemas.openxmlformats.org/spreadsheetml/2006/main" count="33" uniqueCount="32">
  <si>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</si>
  <si>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</si>
  <si>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</si>
  <si>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</si>
  <si>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</si>
  <si>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</si>
  <si>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</si>
  <si>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</si>
  <si>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t>№      п/п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</si>
  <si>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</si>
  <si>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</si>
  <si>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</si>
  <si>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</si>
  <si>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t>ИТОГО НМЦК:</t>
  </si>
  <si>
    <t>(должность)</t>
  </si>
  <si>
    <t>Ответственное должностное лицо</t>
  </si>
  <si>
    <t>подпись</t>
  </si>
  <si>
    <r>
      <t>Средняя арифметическая цена за единицу                     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</si>
  <si>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</si>
  <si>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</si>
  <si>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В соответствии с прилагаемым техническим заданием</t>
  </si>
  <si>
    <t>Главный специалист-эксперт</t>
  </si>
  <si>
    <t>шт</t>
  </si>
  <si>
    <t>А.Ю. Плешакова</t>
  </si>
  <si>
    <t xml:space="preserve">Дата подготовки обоснования НМЦК:  </t>
  </si>
  <si>
    <t xml:space="preserve">
Начальная (максимальная) цена контракта сформирована Заказчиком посредством применения метода сопоставимых рыночных цен (анализа рынка) в соответствии с ч. 20 ст. 22 Федерального закона от 05.04.2013 г. № 44-ФЗ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утв. приказом Министерства экономического развития РФ от 2 октября 2013 г. № 567.
</t>
  </si>
  <si>
    <t>Поставка дорожного знака 6.4.17д, таблички 8.2.5</t>
  </si>
  <si>
    <t>Дорожный знак 6.4.17д со стойкой длинной 3,7 м, диаметром 57 мм</t>
  </si>
  <si>
    <t>Табличка 8.2.5 с крепежами</t>
  </si>
  <si>
    <t xml:space="preserve">Предложение № 1  (вх №033679 17.08.2026) </t>
  </si>
  <si>
    <t xml:space="preserve">Предложение № 2   (вх №033682 17.08.2026) </t>
  </si>
  <si>
    <t xml:space="preserve">Предложение № 3  (вх №033683 17.08.2026)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</si>
</sst>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Roman"/>
      <family val="1"/>
    </font>
    <font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164" fontId="2" fillId="0" borderId="0" xfId="0" applyNumberFormat="1" applyFont="1"/>
    <xf numFmtId="0" fontId="2" fillId="0" borderId="0" xfId="0" applyFont="1" applyFill="1"/>
    <xf numFmtId="0" fontId="5" fillId="0" borderId="0" xfId="0" applyFont="1" applyFill="1"/>
    <xf numFmtId="1" fontId="6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1" fillId="0" borderId="0" xfId="0" applyFont="1"/>
    <xf numFmtId="0" fontId="3" fillId="0" borderId="2" xfId="0" applyFont="1" applyBorder="1"/>
    <xf numFmtId="0" fontId="11" fillId="0" borderId="0" xfId="0" applyFont="1" applyAlignment="1">
      <alignment horizontal="center"/>
    </xf>
    <xf numFmtId="164" fontId="12" fillId="0" borderId="0" xfId="1" applyFont="1" applyFill="1"/>
    <xf numFmtId="164" fontId="12" fillId="0" borderId="0" xfId="1" applyFont="1"/>
    <xf numFmtId="0" fontId="5" fillId="0" borderId="0" xfId="0" applyFont="1"/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2" fontId="2" fillId="0" borderId="0" xfId="0" applyNumberFormat="1" applyFont="1"/>
    <xf numFmtId="0" fontId="16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6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676650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6</xdr:row>
      <xdr:rowOff>895350</xdr:rowOff>
    </xdr:from>
    <xdr:to>
      <xdr:col>9</xdr:col>
      <xdr:colOff>1038225</xdr:colOff>
      <xdr:row>6</xdr:row>
      <xdr:rowOff>1333500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3619500"/>
          <a:ext cx="9525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361950</xdr:colOff>
      <xdr:row>6</xdr:row>
      <xdr:rowOff>1647825</xdr:rowOff>
    </xdr:from>
    <xdr:to>
      <xdr:col>12</xdr:col>
      <xdr:colOff>1590675</xdr:colOff>
      <xdr:row>6</xdr:row>
      <xdr:rowOff>2009775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4371975"/>
          <a:ext cx="1228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523875</xdr:colOff>
      <xdr:row>6</xdr:row>
      <xdr:rowOff>1304925</xdr:rowOff>
    </xdr:from>
    <xdr:to>
      <xdr:col>12</xdr:col>
      <xdr:colOff>676275</xdr:colOff>
      <xdr:row>6</xdr:row>
      <xdr:rowOff>1533525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4029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="85" zoomScaleNormal="85" zoomScaleSheetLayoutView="90" zoomScalePageLayoutView="55" workbookViewId="0">
      <selection activeCell="M9" sqref="M9:M11"/>
    </sheetView>
  </sheetViews>
  <sheetFormatPr defaultRowHeight="12.75"/>
  <cols>
    <col min="1" max="1" width="6.28515625" style="1" customWidth="1"/>
    <col min="2" max="2" width="37.42578125" style="1" customWidth="1"/>
    <col min="3" max="3" width="9.28515625" style="1" customWidth="1"/>
    <col min="4" max="4" width="11.5703125" style="1" customWidth="1"/>
    <col min="5" max="5" width="12.42578125" style="4" customWidth="1"/>
    <col min="6" max="6" width="14.42578125" style="4" customWidth="1"/>
    <col min="7" max="8" width="14.5703125" style="4" customWidth="1"/>
    <col min="9" max="9" width="13.140625" style="1" customWidth="1"/>
    <col min="10" max="10" width="16.28515625" style="1" customWidth="1"/>
    <col min="11" max="11" width="15.7109375" style="1" customWidth="1"/>
    <col min="12" max="12" width="2.5703125" style="1" customWidth="1"/>
    <col min="13" max="13" width="27.28515625" style="1" customWidth="1"/>
    <col min="14" max="15" width="9.140625" style="1"/>
    <col min="16" max="16" width="37.5703125" style="1" customWidth="1"/>
    <col min="17" max="16384" width="9.140625" style="1"/>
  </cols>
  <sheetData>
    <row r="1" spans="1:16" ht="27.75" customHeight="1">
      <c r="A1" s="46" t="s">
        <v>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ht="19.5" customHeight="1">
      <c r="A2" s="47" t="s">
        <v>6</v>
      </c>
      <c r="B2" s="47"/>
      <c r="C2" s="47"/>
      <c r="D2" s="47"/>
      <c r="E2" s="47"/>
      <c r="F2" s="48" t="s">
        <v>26</v>
      </c>
      <c r="G2" s="49"/>
      <c r="H2" s="49"/>
      <c r="I2" s="49"/>
      <c r="J2" s="49"/>
      <c r="K2" s="49"/>
      <c r="L2" s="49"/>
      <c r="M2" s="50"/>
    </row>
    <row r="3" spans="1:16" ht="20.25" customHeight="1">
      <c r="A3" s="47" t="s">
        <v>5</v>
      </c>
      <c r="B3" s="47"/>
      <c r="C3" s="47"/>
      <c r="D3" s="47"/>
      <c r="E3" s="47"/>
      <c r="F3" s="47" t="s">
        <v>20</v>
      </c>
      <c r="G3" s="47"/>
      <c r="H3" s="47"/>
      <c r="I3" s="47"/>
      <c r="J3" s="47"/>
      <c r="K3" s="47"/>
      <c r="L3" s="47"/>
      <c r="M3" s="47"/>
    </row>
    <row r="4" spans="1:16" ht="99" customHeight="1">
      <c r="A4" s="47" t="s">
        <v>4</v>
      </c>
      <c r="B4" s="47"/>
      <c r="C4" s="47"/>
      <c r="D4" s="47"/>
      <c r="E4" s="47"/>
      <c r="F4" s="51" t="s">
        <v>25</v>
      </c>
      <c r="G4" s="51"/>
      <c r="H4" s="51"/>
      <c r="I4" s="51"/>
      <c r="J4" s="51"/>
      <c r="K4" s="51"/>
      <c r="L4" s="51"/>
      <c r="M4" s="51"/>
    </row>
    <row r="5" spans="1:16" ht="16.5" customHeight="1">
      <c r="A5" s="52" t="s">
        <v>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6" ht="60" customHeight="1">
      <c r="A6" s="33" t="s">
        <v>8</v>
      </c>
      <c r="B6" s="33" t="s">
        <v>12</v>
      </c>
      <c r="C6" s="33" t="s">
        <v>9</v>
      </c>
      <c r="D6" s="33" t="s">
        <v>10</v>
      </c>
      <c r="E6" s="33" t="s">
        <v>11</v>
      </c>
      <c r="F6" s="34" t="s">
        <v>29</v>
      </c>
      <c r="G6" s="36" t="s">
        <v>30</v>
      </c>
      <c r="H6" s="34" t="s">
        <v>31</v>
      </c>
      <c r="I6" s="38" t="s">
        <v>1</v>
      </c>
      <c r="J6" s="39"/>
      <c r="K6" s="39"/>
      <c r="L6" s="40"/>
      <c r="M6" s="19" t="s">
        <v>2</v>
      </c>
    </row>
    <row r="7" spans="1:16" ht="154.5" customHeight="1">
      <c r="A7" s="33"/>
      <c r="B7" s="33"/>
      <c r="C7" s="33"/>
      <c r="D7" s="33"/>
      <c r="E7" s="33"/>
      <c r="F7" s="35"/>
      <c r="G7" s="37"/>
      <c r="H7" s="35"/>
      <c r="I7" s="19" t="s">
        <v>17</v>
      </c>
      <c r="J7" s="19" t="s">
        <v>0</v>
      </c>
      <c r="K7" s="41" t="s">
        <v>18</v>
      </c>
      <c r="L7" s="42"/>
      <c r="M7" s="19" t="s">
        <v>19</v>
      </c>
    </row>
    <row r="8" spans="1:16" ht="17.25" customHeight="1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  <c r="G8" s="24">
        <v>7</v>
      </c>
      <c r="H8" s="24">
        <v>8</v>
      </c>
      <c r="I8" s="24">
        <v>9</v>
      </c>
      <c r="J8" s="24">
        <v>10</v>
      </c>
      <c r="K8" s="43">
        <v>11</v>
      </c>
      <c r="L8" s="44"/>
      <c r="M8" s="24">
        <v>12</v>
      </c>
    </row>
    <row r="9" spans="1:16" ht="37.5" customHeight="1">
      <c r="A9" s="20">
        <v>1</v>
      </c>
      <c r="B9" s="26" t="s">
        <v>27</v>
      </c>
      <c r="C9" s="28" t="s">
        <v>22</v>
      </c>
      <c r="D9" s="18">
        <v>1</v>
      </c>
      <c r="E9" s="6">
        <v>3</v>
      </c>
      <c r="F9" s="17">
        <v>3539.23</v>
      </c>
      <c r="G9" s="17">
        <v>3800</v>
      </c>
      <c r="H9" s="16">
        <v>3750</v>
      </c>
      <c r="I9" s="7">
        <f>ROUND(((F9+G9+H9)/3),2)</f>
        <v>3696.41</v>
      </c>
      <c r="J9" s="29">
        <f>ROUND((SQRT(((F9-I9)^2+(G9-I9)^2+(H9-I9)^2)/(E9-1))),2)</f>
        <v>138.4</v>
      </c>
      <c r="K9" s="45">
        <f>ROUND(((J9*100)/I9),2)</f>
        <v>3.74</v>
      </c>
      <c r="L9" s="45"/>
      <c r="M9" s="7">
        <f>I9*D9</f>
        <v>3696.41</v>
      </c>
    </row>
    <row r="10" spans="1:16" ht="37.5" customHeight="1">
      <c r="A10" s="20">
        <v>2</v>
      </c>
      <c r="B10" s="26" t="s">
        <v>28</v>
      </c>
      <c r="C10" s="23" t="s">
        <v>22</v>
      </c>
      <c r="D10" s="18">
        <v>1</v>
      </c>
      <c r="E10" s="6">
        <v>3</v>
      </c>
      <c r="F10" s="17">
        <v>1551.4</v>
      </c>
      <c r="G10" s="17">
        <v>1700</v>
      </c>
      <c r="H10" s="16">
        <v>1650</v>
      </c>
      <c r="I10" s="7">
        <f>ROUND(((F10+G10+H10)/3),2)</f>
        <v>1633.8</v>
      </c>
      <c r="J10" s="8">
        <f>ROUND((SQRT(((F10-I10)^2+(G10-I10)^2+(H10-I10)^2)/(E10-1))),2)</f>
        <v>75.61</v>
      </c>
      <c r="K10" s="45">
        <f>ROUND(((J10*100)/I10),2)</f>
        <v>4.63</v>
      </c>
      <c r="L10" s="45"/>
      <c r="M10" s="7">
        <f>I10*D10</f>
        <v>1633.8</v>
      </c>
    </row>
    <row r="11" spans="1:16" ht="21" customHeight="1">
      <c r="A11" s="30" t="s">
        <v>13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25">
        <f>SUM(M9:M10)</f>
        <v>5330.21</v>
      </c>
      <c r="P11" s="21"/>
    </row>
    <row r="12" spans="1:16" s="2" customFormat="1" ht="31.5" customHeight="1">
      <c r="A12" s="31" t="s">
        <v>24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6" ht="3" hidden="1" customHeight="1">
      <c r="A13" s="5"/>
      <c r="B13" s="5"/>
      <c r="C13" s="5"/>
      <c r="D13" s="5"/>
      <c r="E13" s="5"/>
      <c r="F13" s="5"/>
      <c r="G13" s="5"/>
      <c r="H13" s="5"/>
      <c r="I13" s="5"/>
      <c r="J13" s="13"/>
      <c r="K13" s="4"/>
      <c r="L13" s="4"/>
      <c r="M13" s="4"/>
    </row>
    <row r="14" spans="1:16" ht="22.5" customHeight="1">
      <c r="B14" s="9"/>
      <c r="C14" s="9"/>
      <c r="J14" s="14"/>
    </row>
    <row r="15" spans="1:16" ht="15.75">
      <c r="B15" s="9" t="s">
        <v>15</v>
      </c>
      <c r="C15" s="9"/>
      <c r="J15" s="14"/>
    </row>
    <row r="16" spans="1:16" ht="15.75">
      <c r="B16" s="22" t="s">
        <v>21</v>
      </c>
      <c r="C16" s="11"/>
      <c r="E16" s="27" t="s">
        <v>23</v>
      </c>
      <c r="J16" s="14"/>
    </row>
    <row r="17" spans="2:10" ht="15.75">
      <c r="B17" s="12" t="s">
        <v>14</v>
      </c>
      <c r="C17" s="12" t="s">
        <v>16</v>
      </c>
    </row>
    <row r="18" spans="2:10" ht="23.25" customHeight="1">
      <c r="B18" s="10"/>
      <c r="C18" s="10"/>
      <c r="J18" s="3"/>
    </row>
    <row r="19" spans="2:10">
      <c r="B19" s="15"/>
      <c r="J19" s="14"/>
    </row>
  </sheetData>
  <sheetProtection selectLockedCells="1" selectUnlockedCells="1"/>
  <mergeCells count="23">
    <mergeCell ref="A1:M1"/>
    <mergeCell ref="A2:E2"/>
    <mergeCell ref="F2:M2"/>
    <mergeCell ref="A3:E3"/>
    <mergeCell ref="C6:C7"/>
    <mergeCell ref="F3:M3"/>
    <mergeCell ref="F4:M4"/>
    <mergeCell ref="A4:E4"/>
    <mergeCell ref="A5:M5"/>
    <mergeCell ref="A11:L11"/>
    <mergeCell ref="A12:M12"/>
    <mergeCell ref="A6:A7"/>
    <mergeCell ref="D6:D7"/>
    <mergeCell ref="B6:B7"/>
    <mergeCell ref="E6:E7"/>
    <mergeCell ref="F6:F7"/>
    <mergeCell ref="G6:G7"/>
    <mergeCell ref="H6:H7"/>
    <mergeCell ref="I6:L6"/>
    <mergeCell ref="K7:L7"/>
    <mergeCell ref="K8:L8"/>
    <mergeCell ref="K10:L10"/>
    <mergeCell ref="K9:L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internet</cp:lastModifiedBy>
  <cp:lastPrinted>2025-09-17T08:44:45Z</cp:lastPrinted>
  <dcterms:created xsi:type="dcterms:W3CDTF">2014-02-03T17:42:58Z</dcterms:created>
  <dcterms:modified xsi:type="dcterms:W3CDTF">2026-08-17T13:28:01Z</dcterms:modified>
</cp:coreProperties>
</file>