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224D534-B810-4C55-9046-D29DAE48B26C}" xr6:coauthVersionLast="47" xr6:coauthVersionMax="47" xr10:uidLastSave="{00000000-0000-0000-0000-000000000000}"/>
  <bookViews>
    <workbookView xWindow="795" yWindow="150" windowWidth="19695" windowHeight="10920" xr2:uid="{00000000-000D-0000-FFFF-FFFF00000000}"/>
  </bookViews>
  <sheets>
    <sheet name="ОБОСНОВАНИЕ 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5" l="1"/>
  <c r="P12" i="5" s="1"/>
  <c r="K12" i="5"/>
  <c r="O13" i="5"/>
  <c r="P13" i="5" s="1"/>
  <c r="K13" i="5"/>
  <c r="O11" i="5"/>
  <c r="K11" i="5"/>
  <c r="O9" i="5"/>
  <c r="K9" i="5"/>
  <c r="K10" i="5"/>
  <c r="O10" i="5"/>
  <c r="L13" i="5" l="1"/>
  <c r="M13" i="5" s="1"/>
  <c r="N13" i="5" s="1"/>
  <c r="L12" i="5"/>
  <c r="M12" i="5" s="1"/>
  <c r="N12" i="5" s="1"/>
  <c r="L11" i="5"/>
  <c r="M11" i="5" s="1"/>
  <c r="N11" i="5" s="1"/>
  <c r="P11" i="5"/>
  <c r="P10" i="5"/>
  <c r="L10" i="5"/>
  <c r="M10" i="5" s="1"/>
  <c r="N10" i="5" s="1"/>
  <c r="L9" i="5"/>
  <c r="M9" i="5" s="1"/>
  <c r="N9" i="5" s="1"/>
  <c r="P9" i="5"/>
  <c r="P14" i="5" l="1"/>
</calcChain>
</file>

<file path=xl/sharedStrings.xml><?xml version="1.0" encoding="utf-8"?>
<sst xmlns="http://schemas.openxmlformats.org/spreadsheetml/2006/main" count="36" uniqueCount="32">
  <si>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</si>
  <si>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</si>
  <si>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</si>
  <si>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</si>
  <si>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</si>
  <si>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</si>
  <si>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</si>
  <si>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</si>
  <si>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</si>
  <si>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</si>
  <si>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</si>
  <si>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</si>
  <si>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</si>
  <si>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</si>
  <si>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</si>
  <si>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</si>
  <si>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</si>
  <si>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</si>
  <si>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</si>
  <si>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</si>
  <si>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</si>
  <si>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</si>
  <si>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</si>
  <si>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шт</t>
  </si>
  <si>
    <t>Начальник ОКБИ и ХО                                                                                                                                                  Гаврилов Р.А.</t>
  </si>
  <si>
    <t xml:space="preserve">Поставка металла </t>
  </si>
  <si>
    <t>Трубы 80х80х5 6000мм 36шт</t>
  </si>
  <si>
    <t>пог.м</t>
  </si>
  <si>
    <t>Профнастил С21 0.5х1000(1051)х4500мм RAL 1015 26шт</t>
  </si>
  <si>
    <t>Профнастил С21 0.5х1000(1051)х5500мм RAL 1015 26шт</t>
  </si>
  <si>
    <t>Лист 4х1500х6000мм (резка пластина 150х400х4мм-48шт + Пластина 150х150х4мм 4шт)</t>
  </si>
  <si>
    <t>Саморезы 4.8х19 RAL 1015 (1уп 250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</si>
</sst>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16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2"/>
  <sheetViews>
    <sheetView tabSelected="1" topLeftCell="E13" zoomScale="110" zoomScaleNormal="110" workbookViewId="0">
      <selection activeCell="R5" sqref="R5"/>
    </sheetView>
  </sheetViews>
  <sheetFormatPr defaultRowHeight="11.25" x14ac:dyDescent="0.2"/>
  <cols>
    <col min="1" max="1" width="16.7109375" style="2" customWidth="1"/>
    <col min="2" max="2" width="8" style="2" customWidth="1"/>
    <col min="3" max="3" width="8.42578125" style="2" customWidth="1"/>
    <col min="4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1:18" ht="12.75" customHeight="1" x14ac:dyDescent="0.2">
      <c r="A4" s="26" t="s">
        <v>13</v>
      </c>
      <c r="B4" s="26"/>
      <c r="C4" s="26"/>
      <c r="D4" s="31" t="s">
        <v>25</v>
      </c>
      <c r="E4" s="31"/>
      <c r="F4" s="19"/>
      <c r="N4" s="24" t="s">
        <v>15</v>
      </c>
      <c r="O4" s="24"/>
      <c r="P4" s="15">
        <v>478105.72</v>
      </c>
    </row>
    <row r="6" spans="1:18" ht="30" customHeight="1" x14ac:dyDescent="0.2">
      <c r="A6" s="23" t="s">
        <v>14</v>
      </c>
      <c r="B6" s="23" t="s">
        <v>20</v>
      </c>
      <c r="C6" s="23" t="s">
        <v>18</v>
      </c>
      <c r="D6" s="23" t="s">
        <v>22</v>
      </c>
      <c r="E6" s="23"/>
      <c r="F6" s="23"/>
      <c r="G6" s="23"/>
      <c r="H6" s="23"/>
      <c r="I6" s="23"/>
      <c r="J6" s="23"/>
      <c r="K6" s="23" t="s">
        <v>17</v>
      </c>
      <c r="L6" s="23" t="s">
        <v>7</v>
      </c>
      <c r="M6" s="23" t="s">
        <v>5</v>
      </c>
      <c r="N6" s="23" t="s">
        <v>16</v>
      </c>
      <c r="O6" s="23" t="s">
        <v>8</v>
      </c>
      <c r="P6" s="23" t="s">
        <v>10</v>
      </c>
    </row>
    <row r="7" spans="1:18" x14ac:dyDescent="0.2">
      <c r="A7" s="23"/>
      <c r="B7" s="23"/>
      <c r="C7" s="23"/>
      <c r="D7" s="23" t="s">
        <v>0</v>
      </c>
      <c r="E7" s="23" t="s">
        <v>1</v>
      </c>
      <c r="F7" s="23" t="s">
        <v>2</v>
      </c>
      <c r="G7" s="23" t="s">
        <v>3</v>
      </c>
      <c r="H7" s="23" t="s">
        <v>4</v>
      </c>
      <c r="I7" s="23" t="s">
        <v>11</v>
      </c>
      <c r="J7" s="23" t="s">
        <v>21</v>
      </c>
      <c r="K7" s="23"/>
      <c r="L7" s="23"/>
      <c r="M7" s="23"/>
      <c r="N7" s="23"/>
      <c r="O7" s="23"/>
      <c r="P7" s="23"/>
    </row>
    <row r="8" spans="1:18" ht="35.25" customHeight="1" x14ac:dyDescent="0.2">
      <c r="A8" s="23"/>
      <c r="B8" s="23"/>
      <c r="C8" s="3" t="s">
        <v>19</v>
      </c>
      <c r="D8" s="23"/>
      <c r="E8" s="23"/>
      <c r="F8" s="23"/>
      <c r="G8" s="23"/>
      <c r="H8" s="23"/>
      <c r="I8" s="23"/>
      <c r="J8" s="23"/>
      <c r="K8" s="4" t="s">
        <v>6</v>
      </c>
      <c r="L8" s="5"/>
      <c r="M8" s="5"/>
      <c r="N8" s="23"/>
      <c r="O8" s="6" t="s">
        <v>9</v>
      </c>
      <c r="P8" s="4"/>
    </row>
    <row r="9" spans="1:18" ht="42.75" customHeight="1" x14ac:dyDescent="0.2">
      <c r="A9" s="20" t="s">
        <v>26</v>
      </c>
      <c r="B9" s="14" t="s">
        <v>27</v>
      </c>
      <c r="C9" s="14">
        <v>216</v>
      </c>
      <c r="D9" s="1">
        <v>1020</v>
      </c>
      <c r="E9" s="1">
        <v>1050</v>
      </c>
      <c r="F9" s="1">
        <v>1055</v>
      </c>
      <c r="G9" s="1"/>
      <c r="H9" s="1"/>
      <c r="I9" s="1"/>
      <c r="J9" s="1"/>
      <c r="K9" s="16">
        <f t="shared" ref="K9:K13" si="0">COUNT(D9:J9)</f>
        <v>3</v>
      </c>
      <c r="L9" s="7">
        <f t="shared" ref="L9:L13" si="1">SQRT(((IF(D9&gt;0,(D9-O9)^2,0)+IF(E9&gt;0,(E9-O9)^2,0)+IF(F9&gt;0,(F9-O9)^2,0)+IF(G9&gt;0,(G9-O9)^2,0)+IF(I9&gt;0,(I9-O9)^2,0)+IF(J9&gt;0,(J9-O9)^2,0))/(K9-1)))</f>
        <v>18.929694926226361</v>
      </c>
      <c r="M9" s="17">
        <f t="shared" ref="M9:M13" si="2">IF(O9&gt;0,L9/O9*100,0)</f>
        <v>1.8172448977340578</v>
      </c>
      <c r="N9" s="17" t="str">
        <f t="shared" ref="N9:N13" si="3">IF(M9&gt;0,IF(M9&lt;33,"да","нет")," ")</f>
        <v>да</v>
      </c>
      <c r="O9" s="18">
        <f t="shared" ref="O9" si="4">IF(SUM(D9:J9)=0,0,ROUND(AVERAGE(D9:J9),2))</f>
        <v>1041.67</v>
      </c>
      <c r="P9" s="18">
        <f t="shared" ref="P9" si="5">ROUND(C9*O9,2)</f>
        <v>225000.72</v>
      </c>
      <c r="R9" s="8"/>
    </row>
    <row r="10" spans="1:18" ht="33" customHeight="1" x14ac:dyDescent="0.2">
      <c r="A10" s="20" t="s">
        <v>28</v>
      </c>
      <c r="B10" s="14" t="s">
        <v>27</v>
      </c>
      <c r="C10" s="14">
        <v>117</v>
      </c>
      <c r="D10" s="1">
        <v>850</v>
      </c>
      <c r="E10" s="1">
        <v>845</v>
      </c>
      <c r="F10" s="1">
        <v>855</v>
      </c>
      <c r="G10" s="1"/>
      <c r="H10" s="1"/>
      <c r="I10" s="1"/>
      <c r="J10" s="1"/>
      <c r="K10" s="16">
        <f t="shared" si="0"/>
        <v>3</v>
      </c>
      <c r="L10" s="7">
        <f t="shared" si="1"/>
        <v>5</v>
      </c>
      <c r="M10" s="17">
        <f t="shared" si="2"/>
        <v>0.58823529411764708</v>
      </c>
      <c r="N10" s="17" t="str">
        <f t="shared" si="3"/>
        <v>да</v>
      </c>
      <c r="O10" s="18">
        <f t="shared" ref="O10:O13" si="6">IF(SUM(D10:J10)=0,0,ROUND(AVERAGE(D10:J10),2))</f>
        <v>850</v>
      </c>
      <c r="P10" s="18">
        <f t="shared" ref="P10:P13" si="7">ROUND(C10*O10,2)</f>
        <v>99450</v>
      </c>
      <c r="R10" s="8"/>
    </row>
    <row r="11" spans="1:18" ht="60.75" customHeight="1" x14ac:dyDescent="0.2">
      <c r="A11" s="21" t="s">
        <v>29</v>
      </c>
      <c r="B11" s="14" t="s">
        <v>27</v>
      </c>
      <c r="C11" s="14">
        <v>143</v>
      </c>
      <c r="D11" s="1">
        <v>875</v>
      </c>
      <c r="E11" s="1">
        <v>870</v>
      </c>
      <c r="F11" s="1">
        <v>880</v>
      </c>
      <c r="G11" s="1"/>
      <c r="H11" s="1"/>
      <c r="I11" s="1"/>
      <c r="J11" s="1"/>
      <c r="K11" s="16">
        <f t="shared" si="0"/>
        <v>3</v>
      </c>
      <c r="L11" s="7">
        <f t="shared" si="1"/>
        <v>5</v>
      </c>
      <c r="M11" s="17">
        <f t="shared" si="2"/>
        <v>0.5714285714285714</v>
      </c>
      <c r="N11" s="17" t="str">
        <f t="shared" si="3"/>
        <v>да</v>
      </c>
      <c r="O11" s="18">
        <f t="shared" si="6"/>
        <v>875</v>
      </c>
      <c r="P11" s="18">
        <f t="shared" si="7"/>
        <v>125125</v>
      </c>
      <c r="R11" s="8"/>
    </row>
    <row r="12" spans="1:18" ht="35.25" customHeight="1" x14ac:dyDescent="0.2">
      <c r="A12" s="21" t="s">
        <v>30</v>
      </c>
      <c r="B12" s="14" t="s">
        <v>23</v>
      </c>
      <c r="C12" s="14">
        <v>52</v>
      </c>
      <c r="D12" s="1">
        <v>400</v>
      </c>
      <c r="E12" s="1">
        <v>390</v>
      </c>
      <c r="F12" s="1">
        <v>380</v>
      </c>
      <c r="G12" s="1"/>
      <c r="H12" s="1"/>
      <c r="I12" s="1"/>
      <c r="J12" s="1"/>
      <c r="K12" s="16">
        <f t="shared" si="0"/>
        <v>3</v>
      </c>
      <c r="L12" s="7">
        <f t="shared" si="1"/>
        <v>10</v>
      </c>
      <c r="M12" s="17">
        <f t="shared" si="2"/>
        <v>2.5641025641025639</v>
      </c>
      <c r="N12" s="17" t="str">
        <f t="shared" si="3"/>
        <v>да</v>
      </c>
      <c r="O12" s="18">
        <f t="shared" ref="O12" si="8">IF(SUM(D12:J12)=0,0,ROUND(AVERAGE(D12:J12),2))</f>
        <v>390</v>
      </c>
      <c r="P12" s="18">
        <f t="shared" ref="P12" si="9">ROUND(C12*O12,2)</f>
        <v>20280</v>
      </c>
    </row>
    <row r="13" spans="1:18" ht="36" customHeight="1" x14ac:dyDescent="0.2">
      <c r="A13" s="21" t="s">
        <v>31</v>
      </c>
      <c r="B13" s="14" t="s">
        <v>23</v>
      </c>
      <c r="C13" s="14">
        <v>1500</v>
      </c>
      <c r="D13" s="1">
        <v>5</v>
      </c>
      <c r="E13" s="1">
        <v>6</v>
      </c>
      <c r="F13" s="1">
        <v>5.5</v>
      </c>
      <c r="G13" s="1"/>
      <c r="H13" s="1"/>
      <c r="I13" s="1"/>
      <c r="J13" s="1"/>
      <c r="K13" s="16">
        <f t="shared" si="0"/>
        <v>3</v>
      </c>
      <c r="L13" s="7">
        <f t="shared" si="1"/>
        <v>0.5</v>
      </c>
      <c r="M13" s="17">
        <f t="shared" si="2"/>
        <v>9.0909090909090917</v>
      </c>
      <c r="N13" s="17" t="str">
        <f t="shared" si="3"/>
        <v>да</v>
      </c>
      <c r="O13" s="18">
        <f t="shared" si="6"/>
        <v>5.5</v>
      </c>
      <c r="P13" s="18">
        <f t="shared" si="7"/>
        <v>8250</v>
      </c>
    </row>
    <row r="14" spans="1:18" ht="41.25" customHeight="1" x14ac:dyDescent="0.2">
      <c r="A14" s="28" t="s">
        <v>15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0"/>
      <c r="P14" s="15">
        <f>SUM(P9:P13)</f>
        <v>478105.72</v>
      </c>
    </row>
    <row r="15" spans="1:18" ht="27" customHeight="1" x14ac:dyDescent="0.2">
      <c r="B15" s="9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7" spans="1:16" x14ac:dyDescent="0.2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12"/>
      <c r="O17" s="12"/>
      <c r="P17" s="13"/>
    </row>
    <row r="18" spans="1:16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12"/>
      <c r="O18" s="12"/>
      <c r="P18" s="13"/>
    </row>
    <row r="19" spans="1:16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12"/>
      <c r="O19" s="12"/>
      <c r="P19" s="13"/>
    </row>
    <row r="20" spans="1:16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12"/>
      <c r="O20" s="12"/>
      <c r="P20" s="13"/>
    </row>
    <row r="21" spans="1:16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12"/>
      <c r="O21" s="12"/>
      <c r="P21" s="13"/>
    </row>
    <row r="22" spans="1:16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12"/>
      <c r="O22" s="12"/>
      <c r="P22" s="13"/>
    </row>
  </sheetData>
  <mergeCells count="28">
    <mergeCell ref="A22:M22"/>
    <mergeCell ref="A4:C4"/>
    <mergeCell ref="A17:M17"/>
    <mergeCell ref="A18:M18"/>
    <mergeCell ref="A19:M19"/>
    <mergeCell ref="A20:M20"/>
    <mergeCell ref="A21:M21"/>
    <mergeCell ref="A14:O14"/>
    <mergeCell ref="I7:I8"/>
    <mergeCell ref="J7:J8"/>
    <mergeCell ref="H7:H8"/>
    <mergeCell ref="D4:E4"/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2026-07-20T18:51:53Z</dcterms:modified>
</cp:coreProperties>
</file>