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4240" windowHeight="12330"/>
  </bookViews>
  <sheets>
    <sheet name="Лист6  (2)" sheetId="9" r:id="rId1"/>
  </sheets>
  <definedNames>
    <definedName name="_xlnm.Print_Area" localSheetId="0">'Лист6  (2)'!$A$1:$M$14</definedName>
  </definedNames>
  <calcPr calcId="145621"/>
</workbook>
</file>

<file path=xl/calcChain.xml><?xml version="1.0" encoding="utf-8"?>
<calcChain xmlns="http://schemas.openxmlformats.org/spreadsheetml/2006/main">
  <c r="N9" i="9" l="1"/>
  <c r="N8" i="9"/>
  <c r="N7" i="9"/>
  <c r="N6" i="9"/>
  <c r="K6" i="9" l="1"/>
  <c r="L6" i="9" s="1"/>
  <c r="M6" i="9" s="1"/>
  <c r="H6" i="9"/>
  <c r="I6" i="9" s="1"/>
  <c r="J6" i="9" s="1"/>
  <c r="H7" i="9"/>
  <c r="I7" i="9" s="1"/>
  <c r="J7" i="9" s="1"/>
  <c r="K7" i="9"/>
  <c r="L7" i="9" s="1"/>
  <c r="M7" i="9" s="1"/>
  <c r="K8" i="9" l="1"/>
  <c r="L8" i="9" s="1"/>
  <c r="M8" i="9" s="1"/>
  <c r="M9" i="9" s="1"/>
  <c r="H8" i="9"/>
  <c r="I8" i="9" s="1"/>
  <c r="J8" i="9" s="1"/>
</calcChain>
</file>

<file path=xl/sharedStrings.xml><?xml version="1.0" encoding="utf-8"?>
<sst xmlns="http://schemas.openxmlformats.org/spreadsheetml/2006/main" count="30" uniqueCount="28">
  <si>
    <t>Наименование</t>
  </si>
  <si>
    <t>Источник информации о цене (руб./ед.изм.)</t>
  </si>
  <si>
    <t>№ п/п</t>
  </si>
  <si>
    <t>Ед. изм</t>
  </si>
  <si>
    <t xml:space="preserve">Средняя арифметическая цена за единицу     &lt;ц&gt; </t>
  </si>
  <si>
    <t>Среднее квадратичное отклонение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</si>
  <si>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</si>
  <si>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</si>
  <si>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r>
      <t xml:space="preserve">Коэффициент вариации цен V (%) 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</si>
  <si>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t>Цена за единицу товара, в руб.</t>
  </si>
  <si>
    <t>Цена за единицу товара с округлением до ближайшего дробного значения, в руб.</t>
  </si>
  <si>
    <t>Сумма в руб.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</si>
  <si>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</si>
  <si>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</si>
  <si>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Кол-во</t>
  </si>
  <si>
    <t>__________________</t>
  </si>
  <si>
    <t>Главный специалист РГАЛИ</t>
  </si>
  <si>
    <t>Е.Т. Ляшенко</t>
  </si>
  <si>
    <t xml:space="preserve">Полотенца бумажные листовые Luscan Professional Premium Z-сложения 2-слойные (20 пачек по 190 листов в упаковке) </t>
  </si>
  <si>
    <t>уп</t>
  </si>
  <si>
    <t>Бумага туалетная Luscan Professional 2-слойная белая (24 рулона в упаковке)</t>
  </si>
  <si>
    <t>Полотенце бумажные Luscan Professiona д/дист.  с ЦВ 2 слойные, белые, 150 м, в рулонов в упаковке</t>
  </si>
  <si>
    <t>Поставщик № 1 КП № 23320793 от 10.06.2026</t>
  </si>
  <si>
    <t>Поставщик № 2 КП № 860 от 10.06.2026</t>
  </si>
  <si>
    <t>Поставщик  № 3  КП от 10.06.2026</t>
  </si>
  <si>
    <r>
      <t xml:space="preserve">            </t>
    </r>
    <r>
      <rPr>
        <sz val="10"/>
        <rFont val="Times New Roman"/>
        <family val="1"/>
        <charset val="204"/>
      </rPr>
      <t>"15" июня 2026 г.</t>
    </r>
  </si>
  <si>
    <t xml:space="preserve"> Обоснование начальной (максимальной) цены контракта на поставку  средств личной гигены для нужд РГАЛИ</t>
  </si>
  <si>
    <t xml:space="preserve"> Итого общая начальная (максимальная) цена контракта определена из наименьшего представленного КП и  составляет.: 69 674  (Шестьдесят девять тысяч шестьсот семьдесят четыре) рубля 00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</si>
</sst>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0000_р_._-;\-* #,##0.0000000_р_._-;_-* &quot;-&quot;??_р_._-;_-@_-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Arial"/>
      <family val="2"/>
    </font>
    <font>
      <u/>
      <sz val="10"/>
      <color theme="10"/>
      <name val="Arial Cyr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 vertical="center"/>
    </xf>
    <xf numFmtId="164" fontId="2" fillId="0" borderId="0" xfId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0" fontId="2" fillId="0" borderId="0" xfId="2" applyNumberFormat="1" applyFont="1"/>
    <xf numFmtId="0" fontId="2" fillId="0" borderId="0" xfId="0" applyFont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 wrapText="1" shrinkToFit="1"/>
    </xf>
    <xf numFmtId="164" fontId="6" fillId="0" borderId="1" xfId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wrapText="1"/>
    </xf>
    <xf numFmtId="43" fontId="2" fillId="0" borderId="0" xfId="0" applyNumberFormat="1" applyFont="1"/>
    <xf numFmtId="43" fontId="2" fillId="0" borderId="0" xfId="0" applyNumberFormat="1" applyFont="1" applyFill="1" applyBorder="1"/>
    <xf numFmtId="0" fontId="6" fillId="0" borderId="0" xfId="0" applyFont="1" applyBorder="1" applyAlignment="1">
      <alignment wrapText="1"/>
    </xf>
    <xf numFmtId="2" fontId="7" fillId="0" borderId="0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2" fontId="7" fillId="0" borderId="0" xfId="0" applyNumberFormat="1" applyFont="1" applyFill="1" applyBorder="1"/>
    <xf numFmtId="43" fontId="7" fillId="0" borderId="0" xfId="0" applyNumberFormat="1" applyFont="1"/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 wrapText="1"/>
    </xf>
    <xf numFmtId="10" fontId="6" fillId="0" borderId="1" xfId="2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6" fillId="0" borderId="0" xfId="0" applyFont="1"/>
    <xf numFmtId="0" fontId="7" fillId="0" borderId="0" xfId="27" applyFont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5" fillId="0" borderId="6" xfId="1" applyFont="1" applyFill="1" applyBorder="1" applyAlignment="1">
      <alignment horizontal="center" vertical="center" wrapText="1"/>
    </xf>
    <xf numFmtId="164" fontId="5" fillId="0" borderId="7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28">
    <cellStyle name="Гиперссылка" xfId="27" builtinId="8"/>
    <cellStyle name="Обычный" xfId="0" builtinId="0"/>
    <cellStyle name="Обычный 10" xfId="13"/>
    <cellStyle name="Обычный 11" xfId="6"/>
    <cellStyle name="Обычный 12" xfId="14"/>
    <cellStyle name="Обычный 13" xfId="7"/>
    <cellStyle name="Обычный 14" xfId="8"/>
    <cellStyle name="Обычный 15" xfId="15"/>
    <cellStyle name="Обычный 16" xfId="16"/>
    <cellStyle name="Обычный 17" xfId="17"/>
    <cellStyle name="Обычный 18" xfId="18"/>
    <cellStyle name="Обычный 19" xfId="19"/>
    <cellStyle name="Обычный 21" xfId="20"/>
    <cellStyle name="Обычный 22" xfId="21"/>
    <cellStyle name="Обычный 23" xfId="22"/>
    <cellStyle name="Обычный 24" xfId="23"/>
    <cellStyle name="Обычный 26" xfId="24"/>
    <cellStyle name="Обычный 27" xfId="25"/>
    <cellStyle name="Обычный 28" xfId="26"/>
    <cellStyle name="Обычный 3" xfId="9"/>
    <cellStyle name="Обычный 4" xfId="10"/>
    <cellStyle name="Обычный 5" xfId="11"/>
    <cellStyle name="Обычный 6" xfId="12"/>
    <cellStyle name="Обычный 7" xfId="3"/>
    <cellStyle name="Обычный 8" xfId="4"/>
    <cellStyle name="Обычный 9" xfId="5"/>
    <cellStyle name="Процентный" xfId="2" builtinId="5"/>
    <cellStyle name="Финансовый" xfId="1" builtinId="3"/>
  </cellStyles>
  <dxfs count="7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5A68716-9784-452B-87EC-907E30F6F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2171700"/>
          <a:ext cx="1038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xmlns="" id="{CE26F1F5-59A2-42C2-B58B-26ED95106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21717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CE450AFF-9D4D-448E-8664-D6E87F045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2171700"/>
          <a:ext cx="1038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3BA0812-D80B-4D1C-8119-07EB65093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21717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DFEE56E2-2439-4637-9E99-EFF0F5AA1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0" y="217170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1CAC88B1-606A-4C04-A243-A63187251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2171700"/>
          <a:ext cx="1000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67235</xdr:colOff>
      <xdr:row>4</xdr:row>
      <xdr:rowOff>134471</xdr:rowOff>
    </xdr:from>
    <xdr:to>
      <xdr:col>8</xdr:col>
      <xdr:colOff>0</xdr:colOff>
      <xdr:row>4</xdr:row>
      <xdr:rowOff>461100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xmlns="" id="{BB7D354F-B0D2-4B7A-8316-23F338873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6285" y="2306171"/>
          <a:ext cx="990040" cy="32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78441</xdr:colOff>
      <xdr:row>4</xdr:row>
      <xdr:rowOff>67235</xdr:rowOff>
    </xdr:from>
    <xdr:to>
      <xdr:col>8</xdr:col>
      <xdr:colOff>1078566</xdr:colOff>
      <xdr:row>4</xdr:row>
      <xdr:rowOff>505385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xmlns="" id="{4AE2ADEA-03DF-45FC-B53C-BC870E56E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4766" y="223893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212912</xdr:colOff>
      <xdr:row>4</xdr:row>
      <xdr:rowOff>100853</xdr:rowOff>
    </xdr:from>
    <xdr:to>
      <xdr:col>9</xdr:col>
      <xdr:colOff>1146362</xdr:colOff>
      <xdr:row>4</xdr:row>
      <xdr:rowOff>453278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xmlns="" id="{AE068BF0-EA4F-4D43-A9EA-F266CD55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2712" y="2272553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omus.ru/katalog/khozyajstvennye-tovary/bumazhnye-polotentsa/polotentsa-professionalnye/polotentsa-bumazhnye-v-rulonakh-luscan-professional-2-slojnye-6-rulonov-po-150-metrov-art-613119-/p/613119/?from=block-123-13&amp;qid=7602246140-0-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zoomScaleNormal="100" workbookViewId="0">
      <selection activeCell="A2" sqref="A2:M18"/>
    </sheetView>
  </sheetViews>
  <sheetFormatPr defaultRowHeight="15.75" x14ac:dyDescent="0.25"/>
  <cols>
    <col min="1" max="1" width="5.5703125" style="4" customWidth="1"/>
    <col min="2" max="2" width="35.85546875" style="1" customWidth="1"/>
    <col min="3" max="3" width="12" style="1" customWidth="1"/>
    <col min="4" max="4" width="9.140625" style="3"/>
    <col min="5" max="7" width="17.85546875" style="3" customWidth="1"/>
    <col min="8" max="8" width="15.85546875" style="6" customWidth="1"/>
    <col min="9" max="9" width="17" style="6" customWidth="1"/>
    <col min="10" max="10" width="19.5703125" style="6" customWidth="1"/>
    <col min="11" max="11" width="16.5703125" style="4" customWidth="1"/>
    <col min="12" max="12" width="16" style="2" customWidth="1"/>
    <col min="13" max="13" width="19.7109375" style="4" customWidth="1"/>
    <col min="14" max="14" width="14.7109375" style="3" customWidth="1"/>
    <col min="15" max="15" width="13.42578125" style="15" customWidth="1"/>
    <col min="16" max="16384" width="9.140625" style="3"/>
  </cols>
  <sheetData>
    <row r="1" spans="1:15" ht="44.25" customHeight="1" x14ac:dyDescent="0.25">
      <c r="F1" s="39"/>
      <c r="G1" s="40"/>
      <c r="H1" s="40"/>
      <c r="I1" s="40"/>
      <c r="J1" s="40"/>
      <c r="K1" s="40"/>
      <c r="L1" s="40"/>
      <c r="M1" s="40"/>
    </row>
    <row r="2" spans="1:15" ht="36.75" customHeight="1" x14ac:dyDescent="0.25">
      <c r="A2" s="41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5" ht="28.5" customHeight="1" x14ac:dyDescent="0.25">
      <c r="A3" s="42" t="s">
        <v>2</v>
      </c>
      <c r="B3" s="43" t="s">
        <v>0</v>
      </c>
      <c r="C3" s="43" t="s">
        <v>3</v>
      </c>
      <c r="D3" s="46" t="s">
        <v>14</v>
      </c>
      <c r="E3" s="49" t="s">
        <v>1</v>
      </c>
      <c r="F3" s="50"/>
      <c r="G3" s="51"/>
      <c r="H3" s="52" t="s">
        <v>6</v>
      </c>
      <c r="I3" s="52"/>
      <c r="J3" s="52"/>
      <c r="K3" s="53" t="s">
        <v>7</v>
      </c>
      <c r="L3" s="54"/>
      <c r="M3" s="55"/>
    </row>
    <row r="4" spans="1:15" ht="51" customHeight="1" x14ac:dyDescent="0.25">
      <c r="A4" s="42"/>
      <c r="B4" s="44"/>
      <c r="C4" s="44"/>
      <c r="D4" s="47"/>
      <c r="E4" s="59" t="s">
        <v>22</v>
      </c>
      <c r="F4" s="59" t="s">
        <v>23</v>
      </c>
      <c r="G4" s="59" t="s">
        <v>24</v>
      </c>
      <c r="H4" s="14" t="s">
        <v>4</v>
      </c>
      <c r="I4" s="14" t="s">
        <v>5</v>
      </c>
      <c r="J4" s="18" t="s">
        <v>8</v>
      </c>
      <c r="K4" s="56" t="s">
        <v>9</v>
      </c>
      <c r="L4" s="58" t="s">
        <v>10</v>
      </c>
      <c r="M4" s="58" t="s">
        <v>11</v>
      </c>
    </row>
    <row r="5" spans="1:15" ht="33" customHeight="1" x14ac:dyDescent="0.25">
      <c r="A5" s="42"/>
      <c r="B5" s="45"/>
      <c r="C5" s="45"/>
      <c r="D5" s="48"/>
      <c r="E5" s="60"/>
      <c r="F5" s="60"/>
      <c r="G5" s="60"/>
      <c r="H5" s="19"/>
      <c r="I5" s="19"/>
      <c r="J5" s="19"/>
      <c r="K5" s="57"/>
      <c r="L5" s="58"/>
      <c r="M5" s="58"/>
    </row>
    <row r="6" spans="1:15" ht="40.5" customHeight="1" x14ac:dyDescent="0.25">
      <c r="A6" s="7">
        <v>1</v>
      </c>
      <c r="B6" s="32" t="s">
        <v>18</v>
      </c>
      <c r="C6" s="28" t="s">
        <v>19</v>
      </c>
      <c r="D6" s="29">
        <v>18</v>
      </c>
      <c r="E6" s="28">
        <v>3295</v>
      </c>
      <c r="F6" s="28">
        <v>3591.55</v>
      </c>
      <c r="G6" s="28">
        <v>3459.75</v>
      </c>
      <c r="H6" s="30">
        <f t="shared" ref="H6" si="0">AVERAGE(E6:G6)</f>
        <v>3448.7666666666664</v>
      </c>
      <c r="I6" s="30">
        <f t="shared" ref="I6" si="1">SQRT(SUM(POWER(E6-H6,2),(POWER(F6-H6,2)),(POWER(G6-H6,2)))/(COLUMNS(E6:G6)-1))</f>
        <v>148.57977935551446</v>
      </c>
      <c r="J6" s="31">
        <f t="shared" ref="J6" si="2">I6/H6</f>
        <v>4.3082004007862079E-2</v>
      </c>
      <c r="K6" s="8">
        <f t="shared" ref="K6" si="3">AVERAGE(E6:G6)</f>
        <v>3448.7666666666664</v>
      </c>
      <c r="L6" s="9">
        <f t="shared" ref="L6" si="4">ROUND(K6,2)</f>
        <v>3448.77</v>
      </c>
      <c r="M6" s="10">
        <f t="shared" ref="M6" si="5">L6*D6</f>
        <v>62077.86</v>
      </c>
      <c r="N6" s="21">
        <f>SUM(D6*E6)</f>
        <v>59310</v>
      </c>
      <c r="O6" s="21"/>
    </row>
    <row r="7" spans="1:15" ht="31.5" customHeight="1" x14ac:dyDescent="0.25">
      <c r="A7" s="7">
        <v>2</v>
      </c>
      <c r="B7" s="32" t="s">
        <v>20</v>
      </c>
      <c r="C7" s="28" t="s">
        <v>19</v>
      </c>
      <c r="D7" s="29">
        <v>10</v>
      </c>
      <c r="E7" s="28">
        <v>499</v>
      </c>
      <c r="F7" s="28">
        <v>543.91</v>
      </c>
      <c r="G7" s="28">
        <v>523.95000000000005</v>
      </c>
      <c r="H7" s="30">
        <f t="shared" ref="H7" si="6">AVERAGE(E7:G7)</f>
        <v>522.28666666666663</v>
      </c>
      <c r="I7" s="30">
        <f t="shared" ref="I7" si="7">SQRT(SUM(POWER(E7-H7,2),(POWER(F7-H7,2)),(POWER(G7-H7,2)))/(COLUMNS(E7:G7)-1))</f>
        <v>22.501156266586229</v>
      </c>
      <c r="J7" s="31">
        <f t="shared" ref="J7" si="8">I7/H7</f>
        <v>4.3082004007862024E-2</v>
      </c>
      <c r="K7" s="8">
        <f t="shared" ref="K7" si="9">AVERAGE(E7:G7)</f>
        <v>522.28666666666663</v>
      </c>
      <c r="L7" s="9">
        <f t="shared" ref="L7" si="10">ROUND(K7,2)</f>
        <v>522.29</v>
      </c>
      <c r="M7" s="10">
        <f t="shared" ref="M7" si="11">L7*D7</f>
        <v>5222.8999999999996</v>
      </c>
      <c r="N7" s="21">
        <f>SUM(D7*E7)</f>
        <v>4990</v>
      </c>
      <c r="O7" s="21"/>
    </row>
    <row r="8" spans="1:15" ht="40.5" customHeight="1" x14ac:dyDescent="0.25">
      <c r="A8" s="7">
        <v>3</v>
      </c>
      <c r="B8" s="34" t="s">
        <v>21</v>
      </c>
      <c r="C8" s="28" t="s">
        <v>19</v>
      </c>
      <c r="D8" s="29">
        <v>2</v>
      </c>
      <c r="E8" s="28">
        <v>2687</v>
      </c>
      <c r="F8" s="28">
        <v>2928.83</v>
      </c>
      <c r="G8" s="28">
        <v>2821.35</v>
      </c>
      <c r="H8" s="30">
        <f t="shared" ref="H8" si="12">AVERAGE(E8:G8)</f>
        <v>2812.3933333333334</v>
      </c>
      <c r="I8" s="30">
        <f t="shared" ref="I8" si="13">SQRT(SUM(POWER(E8-H8,2),(POWER(F8-H8,2)),(POWER(G8-H8,2)))/(COLUMNS(E8:G8)-1))</f>
        <v>121.16354085835113</v>
      </c>
      <c r="J8" s="31">
        <f t="shared" ref="J8" si="14">I8/H8</f>
        <v>4.3082004007862031E-2</v>
      </c>
      <c r="K8" s="8">
        <f t="shared" ref="K8" si="15">AVERAGE(E8:G8)</f>
        <v>2812.3933333333334</v>
      </c>
      <c r="L8" s="9">
        <f t="shared" ref="L8" si="16">ROUND(K8,2)</f>
        <v>2812.39</v>
      </c>
      <c r="M8" s="10">
        <f t="shared" ref="M8" si="17">L8*D8</f>
        <v>5624.78</v>
      </c>
      <c r="N8" s="21">
        <f>SUM(D8*E8)</f>
        <v>5374</v>
      </c>
      <c r="O8" s="21"/>
    </row>
    <row r="9" spans="1:15" x14ac:dyDescent="0.25">
      <c r="A9" s="11"/>
      <c r="B9" s="35"/>
      <c r="C9" s="35"/>
      <c r="D9" s="35"/>
      <c r="E9" s="35"/>
      <c r="F9" s="35"/>
      <c r="G9" s="35"/>
      <c r="H9" s="35"/>
      <c r="I9" s="35"/>
      <c r="J9" s="35"/>
      <c r="K9" s="35"/>
      <c r="L9" s="12"/>
      <c r="M9" s="13">
        <f>SUM(M6:M8)</f>
        <v>72925.539999999994</v>
      </c>
      <c r="N9" s="21">
        <f>SUM(N6:N8)</f>
        <v>69674</v>
      </c>
      <c r="O9" s="21"/>
    </row>
    <row r="10" spans="1:15" ht="6" customHeight="1" x14ac:dyDescent="0.25">
      <c r="B10" s="23"/>
      <c r="C10" s="24"/>
      <c r="D10" s="25"/>
      <c r="E10" s="26"/>
      <c r="F10" s="26"/>
      <c r="G10" s="26"/>
    </row>
    <row r="11" spans="1:15" ht="24.75" customHeight="1" x14ac:dyDescent="0.25">
      <c r="A11" s="36" t="s">
        <v>27</v>
      </c>
      <c r="B11" s="36"/>
      <c r="C11" s="36"/>
      <c r="D11" s="36"/>
      <c r="E11" s="36"/>
      <c r="F11" s="36"/>
      <c r="G11" s="36"/>
      <c r="I11" s="20"/>
      <c r="J11" s="20"/>
      <c r="M11" s="2"/>
      <c r="O11" s="22"/>
    </row>
    <row r="12" spans="1:15" ht="5.25" customHeight="1" x14ac:dyDescent="0.25">
      <c r="G12" s="5"/>
    </row>
    <row r="13" spans="1:15" ht="24" customHeight="1" x14ac:dyDescent="0.25">
      <c r="A13" s="37" t="s">
        <v>12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16"/>
      <c r="M13" s="16"/>
      <c r="N13" s="16"/>
      <c r="O13" s="16"/>
    </row>
    <row r="14" spans="1:15" x14ac:dyDescent="0.25">
      <c r="A14" s="17" t="s">
        <v>13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27"/>
      <c r="N14" s="16"/>
      <c r="O14" s="16"/>
    </row>
    <row r="15" spans="1:15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5" x14ac:dyDescent="0.25">
      <c r="A17" s="38" t="s">
        <v>16</v>
      </c>
      <c r="B17" s="38"/>
      <c r="C17" s="38" t="s">
        <v>15</v>
      </c>
      <c r="D17" s="38"/>
      <c r="E17" s="33" t="s">
        <v>17</v>
      </c>
    </row>
    <row r="18" spans="1:5" x14ac:dyDescent="0.25">
      <c r="B18" s="1" t="s">
        <v>25</v>
      </c>
    </row>
  </sheetData>
  <mergeCells count="20">
    <mergeCell ref="F1:M1"/>
    <mergeCell ref="A2:M2"/>
    <mergeCell ref="A3:A5"/>
    <mergeCell ref="B3:B5"/>
    <mergeCell ref="C3:C5"/>
    <mergeCell ref="D3:D5"/>
    <mergeCell ref="E3:G3"/>
    <mergeCell ref="H3:J3"/>
    <mergeCell ref="K3:M3"/>
    <mergeCell ref="K4:K5"/>
    <mergeCell ref="L4:L5"/>
    <mergeCell ref="M4:M5"/>
    <mergeCell ref="G4:G5"/>
    <mergeCell ref="F4:F5"/>
    <mergeCell ref="E4:E5"/>
    <mergeCell ref="B9:K9"/>
    <mergeCell ref="A11:G11"/>
    <mergeCell ref="A13:K13"/>
    <mergeCell ref="A17:B17"/>
    <mergeCell ref="C17:D17"/>
  </mergeCells>
  <conditionalFormatting sqref="J1:J5 J9:J1048576">
    <cfRule type="cellIs" dxfId="6" priority="33" operator="greaterThan">
      <formula>0.33</formula>
    </cfRule>
  </conditionalFormatting>
  <conditionalFormatting sqref="J8">
    <cfRule type="cellIs" dxfId="5" priority="7" operator="greaterThan">
      <formula>0.33</formula>
    </cfRule>
  </conditionalFormatting>
  <conditionalFormatting sqref="J8">
    <cfRule type="expression" dxfId="4" priority="8">
      <formula>#REF!&gt;33.01%</formula>
    </cfRule>
  </conditionalFormatting>
  <conditionalFormatting sqref="J7">
    <cfRule type="cellIs" dxfId="3" priority="3" operator="greaterThan">
      <formula>0.33</formula>
    </cfRule>
  </conditionalFormatting>
  <conditionalFormatting sqref="J7">
    <cfRule type="expression" dxfId="2" priority="4">
      <formula>#REF!&gt;33.01%</formula>
    </cfRule>
  </conditionalFormatting>
  <conditionalFormatting sqref="J6">
    <cfRule type="cellIs" dxfId="1" priority="1" operator="greaterThan">
      <formula>0.33</formula>
    </cfRule>
  </conditionalFormatting>
  <conditionalFormatting sqref="J6">
    <cfRule type="expression" dxfId="0" priority="2">
      <formula>#REF!&gt;33.01%</formula>
    </cfRule>
  </conditionalFormatting>
  <hyperlinks>
    <hyperlink ref="B8" r:id="rId1" tooltip="Полотенца бумажные в рулонах Luscan Professional 2-слойные  6 рулонов по 150 метров (арт.613119)" display="https://www.komus.ru/katalog/khozyajstvennye-tovary/bumazhnye-polotentsa/polotentsa-professionalnye/polotentsa-bumazhnye-v-rulonakh-luscan-professional-2-slojnye-6-rulonov-po-150-metrov-art-613119-/p/613119/?from=block-123-13&amp;qid=7602246140-0-13"/>
  </hyperlinks>
  <pageMargins left="0.70866141732283472" right="0.70866141732283472" top="0.74803149606299213" bottom="0.74803149606299213" header="0.31496062992125984" footer="0.31496062992125984"/>
  <pageSetup paperSize="9" scale="6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Лист6  (2)</vt:lpstr>
      <vt:lpstr>'Лист6  (2)'!Область_печати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Hewlett-Packard Company</cp:lastModifiedBy>
  <cp:lastPrinted>2026-06-16T12:34:57Z</cp:lastPrinted>
  <dcterms:created xsi:type="dcterms:W3CDTF">2011-01-18T06:37:16Z</dcterms:created>
  <dcterms:modified xsi:type="dcterms:W3CDTF">2026-06-16T12:35:21Z</dcterms:modified>
</cp:coreProperties>
</file>