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1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99.123\закупки\2021\Балет\1. Закупки\8. Закупки 2026\2. 44-ФЗ\2. Ед. поставщик п.5\34.2 Пуанты Чайка\"/>
    </mc:Choice>
  </mc:AlternateContent>
  <xr:revisionPtr revIDLastSave="0" documentId="13_ncr:1_{0F5F521E-93BE-4C19-B6B5-2BCB7015DDB1}" xr6:coauthVersionLast="40" xr6:coauthVersionMax="40" xr10:uidLastSave="{00000000-0000-0000-0000-000000000000}"/>
  <bookViews>
    <workbookView xWindow="0" yWindow="0" windowWidth="28800" windowHeight="12105" xr2:uid="{00000000-000D-0000-FFFF-FFFF00000000}"/>
  </bookViews>
  <sheets>
    <sheet name="НМЦК" sheetId="9" r:id="rId1"/>
  </sheets>
  <calcPr calcId="191029"/>
</workbook>
</file>

<file path=xl/calcChain.xml><?xml version="1.0" encoding="utf-8"?>
<calcChain xmlns="http://schemas.openxmlformats.org/spreadsheetml/2006/main">
  <c r="J20" i="9" l="1"/>
  <c r="O20" i="9" s="1"/>
  <c r="P20" i="9" s="1"/>
  <c r="Q20" i="9" s="1"/>
  <c r="K20" i="9" l="1"/>
  <c r="L20" i="9" s="1"/>
  <c r="M20" i="9" s="1"/>
  <c r="N20" i="9"/>
  <c r="Q21" i="9" l="1"/>
  <c r="K13" i="9" s="1"/>
</calcChain>
</file>

<file path=xl/sharedStrings.xml><?xml version="1.0" encoding="utf-8"?>
<sst xmlns="http://schemas.openxmlformats.org/spreadsheetml/2006/main" count="35" uniqueCount="35">
  <si>
    <t>№ п/п</t>
  </si>
  <si>
    <t>Ед. измерения</t>
  </si>
  <si>
    <t>Количество</t>
  </si>
  <si>
    <t>Однородность совокупности значений выявленных цен, используемых в расчетае Н(М)ЦК,ЦКЕП</t>
  </si>
  <si>
    <t>Н(М)Ц, ЦКЕП, определяемая методом сопоставимых рыночных цен (анализ рынка)</t>
  </si>
  <si>
    <t>Средняя арифметическая цена за единицу      &lt;Ц&gt;</t>
  </si>
  <si>
    <t>Среднее квадратичное отклонение</t>
  </si>
  <si>
    <t>Коэфицент вариации цен V (%) ,(не должен превышать 33%)</t>
  </si>
  <si>
    <t>Цена за единицу измерения. (руб)</t>
  </si>
  <si>
    <t>Цена за единицу изм. С округлением (вниз) до сотых долей после запятой (руб)</t>
  </si>
  <si>
    <t>Н(М)ЦК,ЦКЕП контракта с учетом округления цены за единицу (руб)</t>
  </si>
  <si>
    <t>В результате проведенного расчета Н(М)ЦК, ЦКЕП контракта составила</t>
  </si>
  <si>
    <t>Информация о ценовых предложениях полученных в ходе мониторинга рынка</t>
  </si>
  <si>
    <t>Обоснование начальной (максимальной) цены контракта</t>
  </si>
  <si>
    <t xml:space="preserve">Основные характеристики объекта закупки   </t>
  </si>
  <si>
    <t xml:space="preserve">Используемый метод определения НМЦК с обоснованием:      </t>
  </si>
  <si>
    <t xml:space="preserve">Метод сопоставимых рыночных цен (анализа рынка)                                                                          </t>
  </si>
  <si>
    <t xml:space="preserve">В соответствии с ч.6 статьи 22 Федерального закона от 05.04.2013 N 44-ФЗ "О контрактной системе в сфере закупок товаров, работ, услуг для обеспечения государственных и муниципальных нужд" метод сопоставимых рыночных цен (анализа рынка) является приоритетным для определения и обоснования начальной (максимальной) цены контракта         </t>
  </si>
  <si>
    <t xml:space="preserve">Расчет НМЦК </t>
  </si>
  <si>
    <t>Основные характеристики объекта закупки. Указаны в техническом задании(описании объекта закупки)</t>
  </si>
  <si>
    <t>Сведения о валюте, используемой для формирования цены государственного контракта и расчетов с поставщиками (исполнителями, подрядчиками)</t>
  </si>
  <si>
    <t>Российский рубль</t>
  </si>
  <si>
    <t>Порядок применения официального курса иностранной валюты к рублю Российской Федерации, установленного Центральным банком Российской Федерации и используемого при оплате государственного контракта</t>
  </si>
  <si>
    <t>Не применяется</t>
  </si>
  <si>
    <t>Наименование товара / работ / услуг</t>
  </si>
  <si>
    <t>ОКПД 2</t>
  </si>
  <si>
    <t xml:space="preserve">Исполнитель 
___________________Митюков Д.А. </t>
  </si>
  <si>
    <t>Пуанты атласные - Tchaika SANSHA</t>
  </si>
  <si>
    <t>15.20.14.110</t>
  </si>
  <si>
    <t>пара</t>
  </si>
  <si>
    <t>На поставку пуант</t>
  </si>
  <si>
    <t>Источник цены №1 Исх. №082 от 19.05.2026</t>
  </si>
  <si>
    <t>Источник цены №2 Исх. №18 от 19.05.2026</t>
  </si>
  <si>
    <t>Источник цены №3 Исх. №2 от 19.05.2026</t>
  </si>
  <si>
    <t>В связи с проведением закупки у единственного поставщика и с целью недопущения необоснованных трат, цена за единицу заказчиком установлена исходя из минимальной предлагаемой цены 550000,00 рублей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</si>
</sst>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00"/>
    <numFmt numFmtId="165" formatCode="#,##0.00000"/>
    <numFmt numFmtId="166" formatCode="#,##0.00_₽"/>
    <numFmt numFmtId="167" formatCode="#,##0.0000_₽"/>
  </numFmts>
  <fonts count="20" x14ac:knownFonts="1">
    <font>
      <sz val="11"/>
      <color theme="1"/>
      <name val="Calibri"/>
      <family val="2"/>
      <charset val="204"/>
      <scheme val="minor"/>
    </font>
    <font>
      <sz val="10"/>
      <name val="Arial Cyr"/>
      <family val="2"/>
      <charset val="204"/>
    </font>
    <font>
      <b/>
      <sz val="12"/>
      <name val="Times New Roman"/>
      <family val="1"/>
      <charset val="204"/>
    </font>
    <font>
      <sz val="14"/>
      <color indexed="8"/>
      <name val="Times New Roman"/>
      <family val="1"/>
      <charset val="204"/>
    </font>
    <font>
      <u/>
      <sz val="14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67">
    <xf numFmtId="0" fontId="0" fillId="0" borderId="0" xfId="0"/>
    <xf numFmtId="0" fontId="7" fillId="0" borderId="0" xfId="0" applyFont="1"/>
    <xf numFmtId="0" fontId="11" fillId="0" borderId="0" xfId="0" applyFont="1"/>
    <xf numFmtId="0" fontId="14" fillId="0" borderId="0" xfId="0" applyFont="1" applyFill="1"/>
    <xf numFmtId="0" fontId="11" fillId="0" borderId="0" xfId="0" applyFont="1" applyBorder="1"/>
    <xf numFmtId="0" fontId="16" fillId="0" borderId="0" xfId="0" applyFont="1" applyBorder="1"/>
    <xf numFmtId="0" fontId="17" fillId="0" borderId="0" xfId="0" applyFont="1" applyBorder="1" applyAlignment="1">
      <alignment vertical="center" wrapText="1"/>
    </xf>
    <xf numFmtId="0" fontId="14" fillId="0" borderId="0" xfId="0" applyFont="1" applyFill="1" applyBorder="1"/>
    <xf numFmtId="4" fontId="15" fillId="0" borderId="11" xfId="0" applyNumberFormat="1" applyFont="1" applyFill="1" applyBorder="1"/>
    <xf numFmtId="0" fontId="11" fillId="0" borderId="0" xfId="0" applyFont="1" applyFill="1"/>
    <xf numFmtId="0" fontId="3" fillId="0" borderId="0" xfId="0" applyFont="1" applyFill="1" applyAlignment="1">
      <alignment horizontal="center" vertical="center" wrapText="1"/>
    </xf>
    <xf numFmtId="166" fontId="10" fillId="0" borderId="11" xfId="1" applyNumberFormat="1" applyFont="1" applyFill="1" applyBorder="1" applyAlignment="1">
      <alignment horizontal="center" vertical="center" wrapText="1"/>
    </xf>
    <xf numFmtId="0" fontId="13" fillId="0" borderId="2" xfId="1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justify" vertical="center" wrapText="1"/>
    </xf>
    <xf numFmtId="0" fontId="18" fillId="0" borderId="3" xfId="0" applyFont="1" applyFill="1" applyBorder="1" applyAlignment="1">
      <alignment horizontal="center" vertical="center" wrapText="1"/>
    </xf>
    <xf numFmtId="166" fontId="10" fillId="0" borderId="1" xfId="1" applyNumberFormat="1" applyFont="1" applyFill="1" applyBorder="1" applyAlignment="1">
      <alignment horizontal="center" vertical="center" wrapText="1"/>
    </xf>
    <xf numFmtId="164" fontId="6" fillId="0" borderId="11" xfId="1" applyNumberFormat="1" applyFont="1" applyFill="1" applyBorder="1" applyAlignment="1">
      <alignment horizontal="center" vertical="center"/>
    </xf>
    <xf numFmtId="164" fontId="5" fillId="0" borderId="2" xfId="0" applyNumberFormat="1" applyFont="1" applyFill="1" applyBorder="1"/>
    <xf numFmtId="164" fontId="6" fillId="0" borderId="2" xfId="0" applyNumberFormat="1" applyFont="1" applyFill="1" applyBorder="1" applyAlignment="1">
      <alignment horizontal="center" vertical="center"/>
    </xf>
    <xf numFmtId="165" fontId="6" fillId="0" borderId="2" xfId="1" applyNumberFormat="1" applyFont="1" applyFill="1" applyBorder="1" applyAlignment="1">
      <alignment horizontal="center" vertical="center"/>
    </xf>
    <xf numFmtId="2" fontId="6" fillId="0" borderId="2" xfId="0" applyNumberFormat="1" applyFont="1" applyFill="1" applyBorder="1" applyAlignment="1">
      <alignment horizontal="center" vertical="center"/>
    </xf>
    <xf numFmtId="2" fontId="11" fillId="0" borderId="2" xfId="0" applyNumberFormat="1" applyFont="1" applyFill="1" applyBorder="1"/>
    <xf numFmtId="0" fontId="11" fillId="0" borderId="0" xfId="0" applyFont="1" applyFill="1" applyBorder="1"/>
    <xf numFmtId="0" fontId="8" fillId="0" borderId="0" xfId="0" applyFont="1" applyAlignment="1">
      <alignment horizontal="center"/>
    </xf>
    <xf numFmtId="0" fontId="12" fillId="0" borderId="5" xfId="1" applyFont="1" applyFill="1" applyBorder="1" applyAlignment="1">
      <alignment horizontal="center" vertical="center" wrapText="1"/>
    </xf>
    <xf numFmtId="0" fontId="11" fillId="0" borderId="1" xfId="0" applyFont="1" applyFill="1" applyBorder="1"/>
    <xf numFmtId="0" fontId="17" fillId="0" borderId="0" xfId="0" applyFont="1" applyFill="1" applyBorder="1" applyAlignment="1">
      <alignment vertical="center" wrapText="1"/>
    </xf>
    <xf numFmtId="4" fontId="11" fillId="0" borderId="0" xfId="0" applyNumberFormat="1" applyFont="1" applyFill="1"/>
    <xf numFmtId="0" fontId="3" fillId="0" borderId="0" xfId="0" applyFont="1" applyFill="1" applyAlignment="1">
      <alignment horizontal="justify"/>
    </xf>
    <xf numFmtId="0" fontId="3" fillId="0" borderId="0" xfId="0" applyFont="1" applyFill="1" applyAlignment="1">
      <alignment vertical="center" wrapText="1"/>
    </xf>
    <xf numFmtId="0" fontId="19" fillId="0" borderId="0" xfId="0" applyFont="1" applyFill="1" applyAlignment="1">
      <alignment horizontal="center" vertical="center" wrapText="1"/>
    </xf>
    <xf numFmtId="2" fontId="18" fillId="0" borderId="2" xfId="0" applyNumberFormat="1" applyFont="1" applyFill="1" applyBorder="1" applyAlignment="1">
      <alignment horizontal="center" vertical="center"/>
    </xf>
    <xf numFmtId="167" fontId="10" fillId="0" borderId="9" xfId="1" applyNumberFormat="1" applyFont="1" applyFill="1" applyBorder="1" applyAlignment="1">
      <alignment horizontal="center" vertical="center" wrapText="1"/>
    </xf>
    <xf numFmtId="0" fontId="12" fillId="0" borderId="7" xfId="1" applyFont="1" applyFill="1" applyBorder="1" applyAlignment="1">
      <alignment horizontal="center" vertical="center" wrapText="1"/>
    </xf>
    <xf numFmtId="0" fontId="12" fillId="0" borderId="1" xfId="1" applyFont="1" applyFill="1" applyBorder="1" applyAlignment="1">
      <alignment horizontal="center" vertical="center" wrapText="1"/>
    </xf>
    <xf numFmtId="0" fontId="12" fillId="0" borderId="2" xfId="1" applyFont="1" applyFill="1" applyBorder="1" applyAlignment="1">
      <alignment horizontal="center" vertical="center" wrapText="1"/>
    </xf>
    <xf numFmtId="0" fontId="13" fillId="0" borderId="1" xfId="1" applyFont="1" applyFill="1" applyBorder="1" applyAlignment="1">
      <alignment horizontal="center" vertical="center" wrapText="1"/>
    </xf>
    <xf numFmtId="0" fontId="13" fillId="0" borderId="9" xfId="1" applyFont="1" applyFill="1" applyBorder="1" applyAlignment="1">
      <alignment horizontal="center" vertical="center" wrapText="1"/>
    </xf>
    <xf numFmtId="14" fontId="4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13" fillId="0" borderId="10" xfId="1" applyFont="1" applyFill="1" applyBorder="1" applyAlignment="1">
      <alignment horizontal="center" vertical="center" wrapText="1"/>
    </xf>
    <xf numFmtId="0" fontId="13" fillId="0" borderId="11" xfId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/>
    </xf>
    <xf numFmtId="0" fontId="2" fillId="0" borderId="6" xfId="0" applyFont="1" applyFill="1" applyBorder="1" applyAlignment="1">
      <alignment horizontal="left"/>
    </xf>
    <xf numFmtId="0" fontId="2" fillId="0" borderId="4" xfId="0" applyFont="1" applyFill="1" applyBorder="1" applyAlignment="1">
      <alignment horizontal="left"/>
    </xf>
    <xf numFmtId="0" fontId="17" fillId="0" borderId="2" xfId="0" applyFont="1" applyFill="1" applyBorder="1" applyAlignment="1">
      <alignment vertical="center" wrapText="1"/>
    </xf>
    <xf numFmtId="0" fontId="17" fillId="0" borderId="2" xfId="0" applyFont="1" applyFill="1" applyBorder="1" applyAlignment="1">
      <alignment horizontal="left" vertical="center" wrapText="1"/>
    </xf>
    <xf numFmtId="0" fontId="12" fillId="0" borderId="5" xfId="1" applyFont="1" applyFill="1" applyBorder="1" applyAlignment="1">
      <alignment horizontal="center" vertical="center" wrapText="1"/>
    </xf>
    <xf numFmtId="0" fontId="12" fillId="0" borderId="10" xfId="1" applyFont="1" applyFill="1" applyBorder="1" applyAlignment="1">
      <alignment horizontal="center" vertical="center" wrapText="1"/>
    </xf>
    <xf numFmtId="0" fontId="12" fillId="0" borderId="11" xfId="1" applyFont="1" applyFill="1" applyBorder="1" applyAlignment="1">
      <alignment horizontal="center" vertical="center" wrapText="1"/>
    </xf>
    <xf numFmtId="0" fontId="12" fillId="0" borderId="2" xfId="1" applyFont="1" applyFill="1" applyBorder="1" applyAlignment="1">
      <alignment horizontal="center" vertical="center" textRotation="90" wrapText="1"/>
    </xf>
    <xf numFmtId="0" fontId="12" fillId="0" borderId="3" xfId="1" applyFont="1" applyFill="1" applyBorder="1" applyAlignment="1">
      <alignment horizontal="center" vertical="center" wrapText="1"/>
    </xf>
    <xf numFmtId="0" fontId="12" fillId="0" borderId="6" xfId="1" applyFont="1" applyFill="1" applyBorder="1" applyAlignment="1">
      <alignment horizontal="center" vertical="center" wrapText="1"/>
    </xf>
    <xf numFmtId="0" fontId="12" fillId="0" borderId="4" xfId="1" applyFont="1" applyFill="1" applyBorder="1" applyAlignment="1">
      <alignment horizontal="center" vertical="center" wrapText="1"/>
    </xf>
    <xf numFmtId="0" fontId="12" fillId="0" borderId="8" xfId="1" applyFont="1" applyFill="1" applyBorder="1" applyAlignment="1">
      <alignment horizontal="center" vertical="center" wrapText="1"/>
    </xf>
    <xf numFmtId="0" fontId="17" fillId="0" borderId="2" xfId="0" applyFont="1" applyBorder="1" applyAlignment="1">
      <alignment vertical="center" wrapText="1"/>
    </xf>
    <xf numFmtId="0" fontId="17" fillId="0" borderId="2" xfId="0" applyFont="1" applyBorder="1" applyAlignment="1">
      <alignment horizontal="left" vertical="center" wrapText="1"/>
    </xf>
    <xf numFmtId="0" fontId="8" fillId="0" borderId="0" xfId="0" applyFont="1" applyAlignment="1">
      <alignment horizontal="center"/>
    </xf>
    <xf numFmtId="0" fontId="9" fillId="0" borderId="0" xfId="0" applyFont="1" applyFill="1" applyAlignment="1">
      <alignment horizontal="center" wrapText="1"/>
    </xf>
    <xf numFmtId="0" fontId="9" fillId="2" borderId="0" xfId="1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vertical="center"/>
    </xf>
    <xf numFmtId="0" fontId="16" fillId="0" borderId="2" xfId="0" applyFont="1" applyBorder="1" applyAlignment="1">
      <alignment vertical="top" wrapText="1"/>
    </xf>
    <xf numFmtId="0" fontId="16" fillId="0" borderId="2" xfId="0" applyFont="1" applyFill="1" applyBorder="1" applyAlignment="1">
      <alignment horizontal="left" vertical="top" wrapText="1"/>
    </xf>
    <xf numFmtId="0" fontId="16" fillId="0" borderId="2" xfId="0" applyFont="1" applyBorder="1" applyAlignment="1">
      <alignment horizontal="left" vertical="top" wrapText="1"/>
    </xf>
    <xf numFmtId="0" fontId="16" fillId="0" borderId="2" xfId="0" applyNumberFormat="1" applyFont="1" applyBorder="1" applyAlignment="1">
      <alignment horizontal="left" vertical="top" wrapText="1"/>
    </xf>
    <xf numFmtId="4" fontId="15" fillId="0" borderId="0" xfId="0" applyNumberFormat="1" applyFont="1" applyFill="1" applyBorder="1"/>
    <xf numFmtId="0" fontId="2" fillId="0" borderId="12" xfId="0" applyFont="1" applyFill="1" applyBorder="1" applyAlignment="1">
      <alignment horizontal="left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276225</xdr:colOff>
          <xdr:row>17</xdr:row>
          <xdr:rowOff>381000</xdr:rowOff>
        </xdr:from>
        <xdr:to>
          <xdr:col>13</xdr:col>
          <xdr:colOff>1914525</xdr:colOff>
          <xdr:row>18</xdr:row>
          <xdr:rowOff>390525</xdr:rowOff>
        </xdr:to>
        <xdr:sp macro="" textlink="">
          <xdr:nvSpPr>
            <xdr:cNvPr id="4097" name="Object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0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314325</xdr:colOff>
          <xdr:row>18</xdr:row>
          <xdr:rowOff>200025</xdr:rowOff>
        </xdr:from>
        <xdr:to>
          <xdr:col>12</xdr:col>
          <xdr:colOff>1514475</xdr:colOff>
          <xdr:row>18</xdr:row>
          <xdr:rowOff>542925</xdr:rowOff>
        </xdr:to>
        <xdr:sp macro="" textlink="">
          <xdr:nvSpPr>
            <xdr:cNvPr id="4098" name="Object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0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95250</xdr:colOff>
          <xdr:row>18</xdr:row>
          <xdr:rowOff>142875</xdr:rowOff>
        </xdr:from>
        <xdr:to>
          <xdr:col>11</xdr:col>
          <xdr:colOff>1428750</xdr:colOff>
          <xdr:row>18</xdr:row>
          <xdr:rowOff>781050</xdr:rowOff>
        </xdr:to>
        <xdr:sp macro="" textlink="">
          <xdr:nvSpPr>
            <xdr:cNvPr id="4099" name="Object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0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w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5" Type="http://schemas.openxmlformats.org/officeDocument/2006/relationships/image" Target="../media/image1.wmf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w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26"/>
  <sheetViews>
    <sheetView tabSelected="1" topLeftCell="B1" zoomScale="85" zoomScaleNormal="85" workbookViewId="0">
      <selection activeCell="B22" sqref="B22:P22"/>
    </sheetView>
  </sheetViews>
  <sheetFormatPr defaultRowHeight="15" x14ac:dyDescent="0.25"/>
  <cols>
    <col min="1" max="1" width="9.140625" style="2" hidden="1" customWidth="1"/>
    <col min="2" max="2" width="5.85546875" style="2" customWidth="1"/>
    <col min="3" max="3" width="45.85546875" style="2" customWidth="1"/>
    <col min="4" max="4" width="18.140625" style="2" customWidth="1"/>
    <col min="5" max="5" width="8.7109375" style="2" customWidth="1"/>
    <col min="6" max="6" width="10.85546875" style="2" customWidth="1"/>
    <col min="7" max="7" width="12.7109375" style="2" customWidth="1"/>
    <col min="8" max="8" width="11.5703125" style="2" customWidth="1"/>
    <col min="9" max="9" width="12.140625" style="2" customWidth="1"/>
    <col min="10" max="10" width="17.140625" style="2" customWidth="1"/>
    <col min="11" max="11" width="11.28515625" style="2" customWidth="1"/>
    <col min="12" max="12" width="21.42578125" style="2" customWidth="1"/>
    <col min="13" max="13" width="24.140625" style="2" customWidth="1"/>
    <col min="14" max="14" width="28.7109375" style="2" customWidth="1"/>
    <col min="15" max="15" width="15.42578125" style="2" customWidth="1"/>
    <col min="16" max="16" width="13" style="2" customWidth="1"/>
    <col min="17" max="17" width="20.85546875" style="2" customWidth="1"/>
    <col min="18" max="26" width="9.140625" style="4"/>
    <col min="27" max="16384" width="9.140625" style="2"/>
  </cols>
  <sheetData>
    <row r="1" spans="1:26" ht="18.75" x14ac:dyDescent="0.3">
      <c r="A1" s="1"/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</row>
    <row r="2" spans="1:26" ht="14.25" customHeight="1" x14ac:dyDescent="0.25">
      <c r="A2" s="57" t="s">
        <v>13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</row>
    <row r="3" spans="1:26" ht="6.75" customHeight="1" x14ac:dyDescent="0.25">
      <c r="A3" s="57"/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</row>
    <row r="4" spans="1:26" ht="4.5" customHeight="1" x14ac:dyDescent="0.25">
      <c r="A4" s="57"/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</row>
    <row r="5" spans="1:26" ht="15" customHeight="1" x14ac:dyDescent="0.25">
      <c r="A5" s="58" t="s">
        <v>30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</row>
    <row r="6" spans="1:26" ht="15" customHeight="1" x14ac:dyDescent="0.25">
      <c r="A6" s="58"/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</row>
    <row r="7" spans="1:26" ht="15" customHeight="1" x14ac:dyDescent="0.3">
      <c r="A7" s="23"/>
      <c r="B7" s="59"/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  <c r="Q7" s="60"/>
    </row>
    <row r="8" spans="1:26" ht="15" customHeight="1" x14ac:dyDescent="0.3">
      <c r="A8" s="23"/>
      <c r="B8" s="60"/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</row>
    <row r="9" spans="1:26" ht="15" customHeight="1" x14ac:dyDescent="0.3">
      <c r="A9" s="23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</row>
    <row r="10" spans="1:26" ht="18" customHeight="1" x14ac:dyDescent="0.3">
      <c r="A10" s="23"/>
      <c r="B10" s="61" t="s">
        <v>14</v>
      </c>
      <c r="C10" s="61"/>
      <c r="D10" s="61"/>
      <c r="E10" s="61"/>
      <c r="F10" s="61"/>
      <c r="G10" s="61"/>
      <c r="H10" s="61"/>
      <c r="I10" s="61"/>
      <c r="J10" s="61"/>
      <c r="K10" s="62" t="s">
        <v>19</v>
      </c>
      <c r="L10" s="62"/>
      <c r="M10" s="62"/>
      <c r="N10" s="62"/>
      <c r="O10" s="62"/>
      <c r="P10" s="62"/>
      <c r="Q10" s="62"/>
      <c r="R10" s="5"/>
      <c r="S10" s="5"/>
      <c r="T10" s="5"/>
      <c r="U10" s="5"/>
      <c r="V10" s="5"/>
      <c r="W10" s="5"/>
      <c r="X10" s="5"/>
      <c r="Y10" s="5"/>
      <c r="Z10" s="5"/>
    </row>
    <row r="11" spans="1:26" ht="17.25" customHeight="1" x14ac:dyDescent="0.3">
      <c r="A11" s="23"/>
      <c r="B11" s="61" t="s">
        <v>15</v>
      </c>
      <c r="C11" s="61"/>
      <c r="D11" s="61"/>
      <c r="E11" s="61"/>
      <c r="F11" s="61"/>
      <c r="G11" s="61"/>
      <c r="H11" s="61"/>
      <c r="I11" s="61"/>
      <c r="J11" s="61"/>
      <c r="K11" s="63" t="s">
        <v>16</v>
      </c>
      <c r="L11" s="63"/>
      <c r="M11" s="63"/>
      <c r="N11" s="63"/>
      <c r="O11" s="63"/>
      <c r="P11" s="63"/>
      <c r="Q11" s="63"/>
      <c r="R11" s="5"/>
      <c r="S11" s="5"/>
      <c r="T11" s="5"/>
      <c r="U11" s="5"/>
      <c r="V11" s="5"/>
      <c r="W11" s="5"/>
      <c r="X11" s="5"/>
      <c r="Y11" s="5"/>
      <c r="Z11" s="5"/>
    </row>
    <row r="12" spans="1:26" ht="40.5" customHeight="1" x14ac:dyDescent="0.3">
      <c r="A12" s="23"/>
      <c r="B12" s="61"/>
      <c r="C12" s="61"/>
      <c r="D12" s="61"/>
      <c r="E12" s="61"/>
      <c r="F12" s="61"/>
      <c r="G12" s="61"/>
      <c r="H12" s="61"/>
      <c r="I12" s="61"/>
      <c r="J12" s="61"/>
      <c r="K12" s="64" t="s">
        <v>17</v>
      </c>
      <c r="L12" s="64"/>
      <c r="M12" s="64"/>
      <c r="N12" s="64"/>
      <c r="O12" s="64"/>
      <c r="P12" s="64"/>
      <c r="Q12" s="64"/>
      <c r="R12" s="5"/>
      <c r="S12" s="5"/>
      <c r="T12" s="5"/>
      <c r="U12" s="5"/>
      <c r="V12" s="5"/>
      <c r="W12" s="5"/>
      <c r="X12" s="5"/>
      <c r="Y12" s="5"/>
      <c r="Z12" s="5"/>
    </row>
    <row r="13" spans="1:26" ht="25.5" customHeight="1" x14ac:dyDescent="0.3">
      <c r="A13" s="23"/>
      <c r="B13" s="61" t="s">
        <v>18</v>
      </c>
      <c r="C13" s="61"/>
      <c r="D13" s="61"/>
      <c r="E13" s="61"/>
      <c r="F13" s="61"/>
      <c r="G13" s="61"/>
      <c r="H13" s="61"/>
      <c r="I13" s="61"/>
      <c r="J13" s="61"/>
      <c r="K13" s="63" t="str">
        <f>Q21 &amp;" руб. (расчет в таблице ниже)"</f>
        <v>576667 руб. (расчет в таблице ниже)</v>
      </c>
      <c r="L13" s="63"/>
      <c r="M13" s="63"/>
      <c r="N13" s="63"/>
      <c r="O13" s="63"/>
      <c r="P13" s="63"/>
      <c r="Q13" s="63"/>
      <c r="R13" s="5"/>
      <c r="S13" s="5"/>
      <c r="T13" s="5"/>
      <c r="U13" s="5"/>
      <c r="V13" s="5"/>
      <c r="W13" s="5"/>
      <c r="X13" s="5"/>
      <c r="Y13" s="5"/>
      <c r="Z13" s="5"/>
    </row>
    <row r="14" spans="1:26" ht="24.75" customHeight="1" x14ac:dyDescent="0.3">
      <c r="A14" s="23"/>
      <c r="B14" s="55" t="s">
        <v>20</v>
      </c>
      <c r="C14" s="55"/>
      <c r="D14" s="55"/>
      <c r="E14" s="55"/>
      <c r="F14" s="55"/>
      <c r="G14" s="55"/>
      <c r="H14" s="55"/>
      <c r="I14" s="55"/>
      <c r="J14" s="55"/>
      <c r="K14" s="56" t="s">
        <v>21</v>
      </c>
      <c r="L14" s="56"/>
      <c r="M14" s="56"/>
      <c r="N14" s="56"/>
      <c r="O14" s="56"/>
      <c r="P14" s="56"/>
      <c r="Q14" s="56"/>
      <c r="R14" s="6"/>
      <c r="S14" s="6"/>
      <c r="T14" s="6"/>
      <c r="U14" s="6"/>
      <c r="V14" s="6"/>
      <c r="W14" s="6"/>
      <c r="X14" s="6"/>
      <c r="Y14" s="6"/>
      <c r="Z14" s="6"/>
    </row>
    <row r="15" spans="1:26" s="9" customFormat="1" ht="33" customHeight="1" x14ac:dyDescent="0.25">
      <c r="B15" s="45" t="s">
        <v>22</v>
      </c>
      <c r="C15" s="45"/>
      <c r="D15" s="45"/>
      <c r="E15" s="45"/>
      <c r="F15" s="45"/>
      <c r="G15" s="45"/>
      <c r="H15" s="45"/>
      <c r="I15" s="45"/>
      <c r="J15" s="45"/>
      <c r="K15" s="46" t="s">
        <v>23</v>
      </c>
      <c r="L15" s="46"/>
      <c r="M15" s="46"/>
      <c r="N15" s="46"/>
      <c r="O15" s="46"/>
      <c r="P15" s="46"/>
      <c r="Q15" s="46"/>
      <c r="R15" s="26"/>
      <c r="S15" s="26"/>
      <c r="T15" s="26"/>
      <c r="U15" s="26"/>
      <c r="V15" s="26"/>
      <c r="W15" s="26"/>
      <c r="X15" s="26"/>
      <c r="Y15" s="26"/>
      <c r="Z15" s="26"/>
    </row>
    <row r="16" spans="1:26" s="9" customFormat="1" x14ac:dyDescent="0.25">
      <c r="R16" s="22"/>
      <c r="S16" s="22"/>
      <c r="T16" s="22"/>
      <c r="U16" s="22"/>
      <c r="V16" s="22"/>
      <c r="W16" s="22"/>
      <c r="X16" s="22"/>
      <c r="Y16" s="22"/>
      <c r="Z16" s="22"/>
    </row>
    <row r="17" spans="1:26" s="9" customFormat="1" ht="65.25" customHeight="1" x14ac:dyDescent="0.25">
      <c r="B17" s="35" t="s">
        <v>0</v>
      </c>
      <c r="C17" s="35" t="s">
        <v>24</v>
      </c>
      <c r="D17" s="47" t="s">
        <v>25</v>
      </c>
      <c r="E17" s="50" t="s">
        <v>1</v>
      </c>
      <c r="F17" s="50" t="s">
        <v>2</v>
      </c>
      <c r="G17" s="35" t="s">
        <v>12</v>
      </c>
      <c r="H17" s="35"/>
      <c r="I17" s="35"/>
      <c r="J17" s="51" t="s">
        <v>3</v>
      </c>
      <c r="K17" s="52"/>
      <c r="L17" s="52"/>
      <c r="M17" s="53"/>
      <c r="N17" s="51" t="s">
        <v>4</v>
      </c>
      <c r="O17" s="52"/>
      <c r="P17" s="52"/>
      <c r="Q17" s="53"/>
      <c r="R17" s="22"/>
      <c r="S17" s="22"/>
      <c r="T17" s="22"/>
      <c r="U17" s="22"/>
      <c r="V17" s="22"/>
      <c r="W17" s="22"/>
      <c r="X17" s="22"/>
      <c r="Y17" s="22"/>
      <c r="Z17" s="22"/>
    </row>
    <row r="18" spans="1:26" s="9" customFormat="1" ht="42" customHeight="1" x14ac:dyDescent="0.25">
      <c r="B18" s="35"/>
      <c r="C18" s="35"/>
      <c r="D18" s="48"/>
      <c r="E18" s="50"/>
      <c r="F18" s="50"/>
      <c r="G18" s="50" t="s">
        <v>31</v>
      </c>
      <c r="H18" s="50" t="s">
        <v>32</v>
      </c>
      <c r="I18" s="50" t="s">
        <v>33</v>
      </c>
      <c r="J18" s="33" t="s">
        <v>5</v>
      </c>
      <c r="K18" s="33" t="s">
        <v>6</v>
      </c>
      <c r="L18" s="54"/>
      <c r="M18" s="24" t="s">
        <v>7</v>
      </c>
      <c r="N18" s="40"/>
      <c r="O18" s="33" t="s">
        <v>8</v>
      </c>
      <c r="P18" s="33" t="s">
        <v>9</v>
      </c>
      <c r="Q18" s="35" t="s">
        <v>10</v>
      </c>
      <c r="R18" s="22"/>
      <c r="S18" s="22"/>
      <c r="T18" s="22"/>
      <c r="U18" s="22"/>
      <c r="V18" s="22"/>
      <c r="W18" s="22"/>
      <c r="X18" s="22"/>
      <c r="Y18" s="22"/>
      <c r="Z18" s="22"/>
    </row>
    <row r="19" spans="1:26" s="9" customFormat="1" ht="69.75" customHeight="1" x14ac:dyDescent="0.25">
      <c r="B19" s="35"/>
      <c r="C19" s="35"/>
      <c r="D19" s="49"/>
      <c r="E19" s="50"/>
      <c r="F19" s="50"/>
      <c r="G19" s="50"/>
      <c r="H19" s="50"/>
      <c r="I19" s="50"/>
      <c r="J19" s="34"/>
      <c r="K19" s="36"/>
      <c r="L19" s="37"/>
      <c r="M19" s="25"/>
      <c r="N19" s="41"/>
      <c r="O19" s="34"/>
      <c r="P19" s="34"/>
      <c r="Q19" s="35"/>
      <c r="R19" s="22"/>
      <c r="S19" s="22"/>
      <c r="T19" s="22"/>
      <c r="U19" s="22"/>
      <c r="V19" s="22"/>
      <c r="W19" s="22"/>
      <c r="X19" s="22"/>
      <c r="Y19" s="22"/>
      <c r="Z19" s="22"/>
    </row>
    <row r="20" spans="1:26" s="9" customFormat="1" ht="15.75" x14ac:dyDescent="0.25">
      <c r="B20" s="12">
        <v>1</v>
      </c>
      <c r="C20" s="13" t="s">
        <v>27</v>
      </c>
      <c r="D20" s="14" t="s">
        <v>28</v>
      </c>
      <c r="E20" s="15" t="s">
        <v>29</v>
      </c>
      <c r="F20" s="31">
        <v>100</v>
      </c>
      <c r="G20" s="32">
        <v>6000</v>
      </c>
      <c r="H20" s="11">
        <v>5800</v>
      </c>
      <c r="I20" s="11">
        <v>5500</v>
      </c>
      <c r="J20" s="16">
        <f>(I20+H20+G20)/3</f>
        <v>5766.666666666667</v>
      </c>
      <c r="K20" s="17">
        <f>DEVSQ(J20:J20,G20,I20,H20)/2</f>
        <v>63333.333333333328</v>
      </c>
      <c r="L20" s="18">
        <f>SQRT(K20)</f>
        <v>251.6611478423583</v>
      </c>
      <c r="M20" s="19">
        <f>L20/J20*100</f>
        <v>4.3640661475553459</v>
      </c>
      <c r="N20" s="20">
        <f>F20*J20</f>
        <v>576666.66666666674</v>
      </c>
      <c r="O20" s="18">
        <f>J20</f>
        <v>5766.666666666667</v>
      </c>
      <c r="P20" s="20">
        <f>ROUND(O20,2)</f>
        <v>5766.67</v>
      </c>
      <c r="Q20" s="21">
        <f>P20*F20</f>
        <v>576667</v>
      </c>
      <c r="R20" s="22"/>
      <c r="S20" s="22"/>
      <c r="T20" s="22"/>
      <c r="U20" s="22"/>
      <c r="V20" s="22"/>
      <c r="W20" s="22"/>
      <c r="X20" s="22"/>
      <c r="Y20" s="22"/>
      <c r="Z20" s="22"/>
    </row>
    <row r="21" spans="1:26" s="3" customFormat="1" ht="15.75" x14ac:dyDescent="0.25">
      <c r="B21" s="42" t="s">
        <v>11</v>
      </c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4"/>
      <c r="Q21" s="8">
        <f>SUM(Q20:Q20)</f>
        <v>576667</v>
      </c>
      <c r="R21" s="7"/>
      <c r="S21" s="7"/>
      <c r="T21" s="7"/>
      <c r="U21" s="7"/>
      <c r="V21" s="7"/>
      <c r="W21" s="7"/>
      <c r="X21" s="7"/>
      <c r="Y21" s="7"/>
      <c r="Z21" s="7"/>
    </row>
    <row r="22" spans="1:26" s="3" customFormat="1" ht="15.75" x14ac:dyDescent="0.25">
      <c r="B22" s="66" t="s">
        <v>34</v>
      </c>
      <c r="C22" s="66"/>
      <c r="D22" s="66"/>
      <c r="E22" s="66"/>
      <c r="F22" s="66"/>
      <c r="G22" s="66"/>
      <c r="H22" s="66"/>
      <c r="I22" s="66"/>
      <c r="J22" s="66"/>
      <c r="K22" s="66"/>
      <c r="L22" s="66"/>
      <c r="M22" s="66"/>
      <c r="N22" s="66"/>
      <c r="O22" s="66"/>
      <c r="P22" s="66"/>
      <c r="Q22" s="65"/>
      <c r="R22" s="7"/>
      <c r="S22" s="7"/>
      <c r="T22" s="7"/>
      <c r="U22" s="7"/>
      <c r="V22" s="7"/>
      <c r="W22" s="7"/>
      <c r="X22" s="7"/>
      <c r="Y22" s="7"/>
      <c r="Z22" s="7"/>
    </row>
    <row r="23" spans="1:26" s="9" customFormat="1" ht="18" customHeight="1" x14ac:dyDescent="0.3">
      <c r="A23" s="28"/>
      <c r="E23" s="10"/>
      <c r="F23" s="10"/>
      <c r="G23" s="10"/>
      <c r="H23" s="10"/>
      <c r="I23" s="10"/>
      <c r="J23" s="29"/>
      <c r="K23" s="29"/>
      <c r="L23" s="38"/>
      <c r="M23" s="39"/>
      <c r="R23" s="22"/>
      <c r="S23" s="22"/>
      <c r="T23" s="22"/>
      <c r="U23" s="22"/>
      <c r="V23" s="22"/>
      <c r="W23" s="22"/>
      <c r="X23" s="22"/>
      <c r="Y23" s="22"/>
      <c r="Z23" s="22"/>
    </row>
    <row r="24" spans="1:26" s="9" customFormat="1" ht="56.25" x14ac:dyDescent="0.25">
      <c r="C24" s="30" t="s">
        <v>26</v>
      </c>
      <c r="D24" s="10"/>
      <c r="P24" s="27"/>
      <c r="R24" s="22"/>
      <c r="S24" s="22"/>
      <c r="T24" s="22"/>
      <c r="U24" s="22"/>
      <c r="V24" s="22"/>
      <c r="W24" s="22"/>
      <c r="X24" s="22"/>
      <c r="Y24" s="22"/>
      <c r="Z24" s="22"/>
    </row>
    <row r="25" spans="1:26" s="9" customFormat="1" x14ac:dyDescent="0.25">
      <c r="R25" s="22"/>
      <c r="S25" s="22"/>
      <c r="T25" s="22"/>
      <c r="U25" s="22"/>
      <c r="V25" s="22"/>
      <c r="W25" s="22"/>
      <c r="X25" s="22"/>
      <c r="Y25" s="22"/>
      <c r="Z25" s="22"/>
    </row>
    <row r="26" spans="1:26" s="9" customFormat="1" x14ac:dyDescent="0.25">
      <c r="R26" s="22"/>
      <c r="S26" s="22"/>
      <c r="T26" s="22"/>
      <c r="U26" s="22"/>
      <c r="V26" s="22"/>
      <c r="W26" s="22"/>
      <c r="X26" s="22"/>
      <c r="Y26" s="22"/>
      <c r="Z26" s="22"/>
    </row>
  </sheetData>
  <mergeCells count="36">
    <mergeCell ref="B14:J14"/>
    <mergeCell ref="K14:Q14"/>
    <mergeCell ref="B1:Q1"/>
    <mergeCell ref="A2:Q4"/>
    <mergeCell ref="A5:Q6"/>
    <mergeCell ref="B7:Q8"/>
    <mergeCell ref="B10:J10"/>
    <mergeCell ref="K10:Q10"/>
    <mergeCell ref="B11:J12"/>
    <mergeCell ref="K11:Q11"/>
    <mergeCell ref="K12:Q12"/>
    <mergeCell ref="B13:J13"/>
    <mergeCell ref="K13:Q13"/>
    <mergeCell ref="B15:J15"/>
    <mergeCell ref="K15:Q15"/>
    <mergeCell ref="B17:B19"/>
    <mergeCell ref="C17:C19"/>
    <mergeCell ref="D17:D19"/>
    <mergeCell ref="E17:E19"/>
    <mergeCell ref="F17:F19"/>
    <mergeCell ref="G17:I17"/>
    <mergeCell ref="J17:M17"/>
    <mergeCell ref="N17:Q17"/>
    <mergeCell ref="G18:G19"/>
    <mergeCell ref="H18:H19"/>
    <mergeCell ref="I18:I19"/>
    <mergeCell ref="J18:J19"/>
    <mergeCell ref="K18:L18"/>
    <mergeCell ref="O18:O19"/>
    <mergeCell ref="P18:P19"/>
    <mergeCell ref="Q18:Q19"/>
    <mergeCell ref="K19:L19"/>
    <mergeCell ref="L23:M23"/>
    <mergeCell ref="N18:N19"/>
    <mergeCell ref="B21:P21"/>
    <mergeCell ref="B22:P22"/>
  </mergeCells>
  <pageMargins left="0.70866141732283472" right="0.70866141732283472" top="0.74803149606299213" bottom="0.74803149606299213" header="0.31496062992125984" footer="0.31496062992125984"/>
  <pageSetup paperSize="9" scale="44" fitToHeight="0" orientation="landscape" r:id="rId1"/>
  <colBreaks count="1" manualBreakCount="1">
    <brk id="7" min="15" max="69" man="1"/>
  </colBreaks>
  <drawing r:id="rId2"/>
  <legacyDrawing r:id="rId3"/>
  <oleObjects>
    <mc:AlternateContent xmlns:mc="http://schemas.openxmlformats.org/markup-compatibility/2006">
      <mc:Choice Requires="x14">
        <oleObject progId="Equation.DSMT4" shapeId="4097" r:id="rId4">
          <objectPr defaultSize="0" autoPict="0" r:id="rId5">
            <anchor moveWithCells="1" sizeWithCells="1">
              <from>
                <xdr:col>13</xdr:col>
                <xdr:colOff>276225</xdr:colOff>
                <xdr:row>17</xdr:row>
                <xdr:rowOff>381000</xdr:rowOff>
              </from>
              <to>
                <xdr:col>13</xdr:col>
                <xdr:colOff>1914525</xdr:colOff>
                <xdr:row>18</xdr:row>
                <xdr:rowOff>390525</xdr:rowOff>
              </to>
            </anchor>
          </objectPr>
        </oleObject>
      </mc:Choice>
      <mc:Fallback>
        <oleObject progId="Equation.DSMT4" shapeId="4097" r:id="rId4"/>
      </mc:Fallback>
    </mc:AlternateContent>
    <mc:AlternateContent xmlns:mc="http://schemas.openxmlformats.org/markup-compatibility/2006">
      <mc:Choice Requires="x14">
        <oleObject progId="Equation.DSMT4" shapeId="4098" r:id="rId6">
          <objectPr defaultSize="0" autoPict="0" r:id="rId7">
            <anchor moveWithCells="1" sizeWithCells="1">
              <from>
                <xdr:col>12</xdr:col>
                <xdr:colOff>314325</xdr:colOff>
                <xdr:row>18</xdr:row>
                <xdr:rowOff>200025</xdr:rowOff>
              </from>
              <to>
                <xdr:col>12</xdr:col>
                <xdr:colOff>1514475</xdr:colOff>
                <xdr:row>18</xdr:row>
                <xdr:rowOff>542925</xdr:rowOff>
              </to>
            </anchor>
          </objectPr>
        </oleObject>
      </mc:Choice>
      <mc:Fallback>
        <oleObject progId="Equation.DSMT4" shapeId="4098" r:id="rId6"/>
      </mc:Fallback>
    </mc:AlternateContent>
    <mc:AlternateContent xmlns:mc="http://schemas.openxmlformats.org/markup-compatibility/2006">
      <mc:Choice Requires="x14">
        <oleObject progId="Equation.DSMT4" shapeId="4099" r:id="rId8">
          <objectPr defaultSize="0" autoPict="0" r:id="rId9">
            <anchor moveWithCells="1" sizeWithCells="1">
              <from>
                <xdr:col>10</xdr:col>
                <xdr:colOff>95250</xdr:colOff>
                <xdr:row>18</xdr:row>
                <xdr:rowOff>142875</xdr:rowOff>
              </from>
              <to>
                <xdr:col>11</xdr:col>
                <xdr:colOff>1428750</xdr:colOff>
                <xdr:row>18</xdr:row>
                <xdr:rowOff>781050</xdr:rowOff>
              </to>
            </anchor>
          </objectPr>
        </oleObject>
      </mc:Choice>
      <mc:Fallback>
        <oleObject progId="Equation.DSMT4" shapeId="4099" r:id="rId8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НМЦК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Полина Алексеевна Мишина</cp:lastModifiedBy>
  <cp:lastPrinted>2020-02-18T18:06:04Z</cp:lastPrinted>
  <dcterms:created xsi:type="dcterms:W3CDTF">2011-11-21T16:39:15Z</dcterms:created>
  <dcterms:modified xsi:type="dcterms:W3CDTF">2026-05-19T09:54:22Z</dcterms:modified>
</cp:coreProperties>
</file>