
<file path=[Content_Types].xml><?xml version="1.0" encoding="utf-8"?>
<Types xmlns="http://schemas.openxmlformats.org/package/2006/content-types">
  <Default Extension="svg" ContentType="image/svg+xml"/>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1"/>
  </bookViews>
  <sheets>
    <sheet name="Отчет" sheetId="1" state="visible" r:id="rId1"/>
    <sheet name="Расчет цены (3 источника)" sheetId="2" state="visible" r:id="rId2"/>
  </sheets>
  <definedNames>
    <definedName name="_xlnm.Print_Area" localSheetId="1">'Расчет цены (3 источника)'!$A$1:$P$33</definedName>
  </definedNames>
  <calcPr/>
</workbook>
</file>

<file path=xl/sharedStrings.xml><?xml version="1.0" encoding="utf-8"?>
<sst xmlns="http://schemas.openxmlformats.org/spreadsheetml/2006/main" count="57" uniqueCount="57">
  <si>
    <t xml:space="preserve">Государственное бюджетное образовательное учреждение высшего профессионального образования «Сибирский государственный медицинский университет» Министерства здравоохранения Российской Федерации (ГБОУ ВПО СибГМУ Минздрава России)</t>
  </si>
  <si>
    <t xml:space="preserve">
(наименование казенного/бюджетного учреждения)</t>
  </si>
  <si>
    <r>
      <t xml:space="preserve">адрес: </t>
    </r>
    <r>
      <rPr>
        <b/>
        <u val="single"/>
        <sz val="10"/>
        <rFont val="Times New Roman"/>
      </rPr>
      <t xml:space="preserve">634050, Томская область, г.Томск, Московский тракт, 2</t>
    </r>
  </si>
  <si>
    <r>
      <t xml:space="preserve">телефон:  </t>
    </r>
    <r>
      <rPr>
        <b/>
        <u val="single"/>
        <sz val="10"/>
        <rFont val="Times New Roman"/>
      </rPr>
      <t xml:space="preserve">(3822) 53-04-23, факс: (3822) 53-33-09 </t>
    </r>
  </si>
  <si>
    <r>
      <t xml:space="preserve">адрес электронной почты: </t>
    </r>
    <r>
      <rPr>
        <b/>
        <u val="single"/>
        <sz val="10"/>
        <rFont val="Times New Roman"/>
      </rPr>
      <t>yurist3@ssmu.ru</t>
    </r>
  </si>
  <si>
    <t xml:space="preserve">Отчет о невозможности (нецелесообразности) использования иных способов определения поставщика (подрядчика, исполнителя), обоснование цены контракта и иных существенных условий исполнения контракта при осуществлении закупки у единственного поставщика (подрядчика, исполнителя) для обеспечения государственных (муниципальных) нужд
</t>
  </si>
  <si>
    <t xml:space="preserve">Реквизиты контракта, предмет</t>
  </si>
  <si>
    <t xml:space="preserve">Основания размещения заказа у единственного   поставщика (обоснование невозможности   или нецелесообразности использования иных способов определения поставщика, (подрядчика, исполнителя))</t>
  </si>
  <si>
    <t xml:space="preserve">Обоснование цены контракта (руб.) (расчет цены см. Приложение 1)</t>
  </si>
  <si>
    <t xml:space="preserve">Обоснование иных существенных условий контракта</t>
  </si>
  <si>
    <t xml:space="preserve">Закупка осуществляется в соответствии с п.5 ч.1 ст.93 Федерального закона от 05.04.2013 N 44-ФЗ "О контрактной системе в сфере закупок товаров, работ, услуг для обеспечения государственных и муниципальных нужд" в связи с возникновением у Заказчика необходимости в сжатые сроки осуществить закупку _____________________________________</t>
  </si>
  <si>
    <t>______</t>
  </si>
  <si>
    <t xml:space="preserve">Отчет составил:</t>
  </si>
  <si>
    <t>ФИО</t>
  </si>
  <si>
    <t>дата</t>
  </si>
  <si>
    <t xml:space="preserve">Метод сопоставимых рыночных цен (анализа рынка) является приоритетным для определения и обоснования начальной (максимальной) цены контракта</t>
  </si>
  <si>
    <t xml:space="preserve">Расчет максимальной начальной цены контракта произведен на основании информации о ценах на оказание услуг по заправке, ремонту и (или) восстановлению картриджей для средств печати и копирования данных, полученной по запросу у Исполнителей, осуществляющих выполнение идентичных услуг на 2026 год.</t>
  </si>
  <si>
    <t xml:space="preserve">№ п/п</t>
  </si>
  <si>
    <t xml:space="preserve">Наименование товаров, работ, услуг</t>
  </si>
  <si>
    <t xml:space="preserve">Ед. изм</t>
  </si>
  <si>
    <t xml:space="preserve">Кол-во </t>
  </si>
  <si>
    <t xml:space="preserve">Коммерческие предложения (руб./ед.изм.)</t>
  </si>
  <si>
    <t xml:space="preserve">Однородность совокупности значений выявленных цен, используемых в расчете НМЦК</t>
  </si>
  <si>
    <t xml:space="preserve">НМЦК, определяемая методом сопоставимых рыночных цен (анализа рынка)*</t>
  </si>
  <si>
    <t xml:space="preserve">Источник №1 вх. №12106/26 от 08.06.2026</t>
  </si>
  <si>
    <t xml:space="preserve">Источник №2 вх. №12107/26 от 08.06.2026</t>
  </si>
  <si>
    <t xml:space="preserve">Источник №3 вх. №12109/26 от 08.06.2026</t>
  </si>
  <si>
    <t xml:space="preserve">Средняя арифметическая цена за единицу     &lt;ц&gt; </t>
  </si>
  <si>
    <t xml:space="preserve">Среднее квадратичное отклонение</t>
  </si>
  <si>
    <r>
      <t xml:space="preserve">коэффициент вариации цен V (%)           </t>
    </r>
    <r>
      <rPr>
        <i/>
        <sz val="10"/>
        <rFont val="Times New Roman"/>
      </rPr>
      <t xml:space="preserve">         (не должен превышать 33%)</t>
    </r>
  </si>
  <si>
    <r>
      <t xml:space="preserve">Расчет НМЦК по формуле</t>
    </r>
    <r>
      <rPr>
        <sz val="10"/>
        <rFont val="Times New Roman"/>
      </rPr>
      <t xml:space="preserve">                             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</si>
  <si>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 xml:space="preserve">Цена за единицу изм. (руб.)</t>
  </si>
  <si>
    <t xml:space="preserve">Цена за единицу изм. с округлением (вниз) до сотых долей после запятой (руб.)</t>
  </si>
  <si>
    <t xml:space="preserve">Н(М)ЦК, контракта по минимальной стоимости с учетом округления цены за единицу (руб.)</t>
  </si>
  <si>
    <t xml:space="preserve">Модель картриджа CF226X (Принтер -
HP
Laser Jet M402dne Pro)</t>
  </si>
  <si>
    <t>Заправка</t>
  </si>
  <si>
    <t>шт.</t>
  </si>
  <si>
    <t xml:space="preserve">Заправка с восстановлением фоторецептора</t>
  </si>
  <si>
    <t xml:space="preserve">Заправка с восстановлением ракеля</t>
  </si>
  <si>
    <t xml:space="preserve">Заправка с восстановлением магнитного вала</t>
  </si>
  <si>
    <t xml:space="preserve">Заправка с восстановлением ролика заряда </t>
  </si>
  <si>
    <t xml:space="preserve">Заправка с восстановлением дозирующего лезвия 
</t>
  </si>
  <si>
    <t xml:space="preserve">Модель картриджа TK-170 (Принтер 
Kyocera P2135dn)</t>
  </si>
  <si>
    <t xml:space="preserve">Модель картриджа TK-1140 (МФУ Kyocera М2035dn)</t>
  </si>
  <si>
    <t xml:space="preserve">Модель картриджа TK-1170 (МФУ Kyocera P2040dn)</t>
  </si>
  <si>
    <t xml:space="preserve">Модель картриджа CF280A (МФУ -
HP 400
M425dn)</t>
  </si>
  <si>
    <t xml:space="preserve">Заправка с восстановлением ролика заряда</t>
  </si>
  <si>
    <t xml:space="preserve">Заправка с восстановлением дозирующего лезвия </t>
  </si>
  <si>
    <t xml:space="preserve">Модель картриджа TK-3160 (МФУ
Kyocera P3045dn)</t>
  </si>
  <si>
    <t xml:space="preserve">Модель картриджа TN-3480 (Принтер Brother L5000d)</t>
  </si>
  <si>
    <t xml:space="preserve">Модель картриджа CF283X (Принтер HP
Laser Jet M201n Prо)</t>
  </si>
  <si>
    <t xml:space="preserve">Заправка с восстановлением дозирующего лезвия</t>
  </si>
  <si>
    <t>ИТОГО:</t>
  </si>
  <si>
    <t xml:space="preserve">Коэффициент вариации цены не превышает 33%, таким образом, совокупность значений, используемых в расчете, при определении НМЦК является однородной.
В результате проведенного расчета начальная сумма цен единиц товара, работы, услуги: 13 150,00 (Тринадцать  тысяч сто пятьдесят) рублей 00 копеек. Максимальное значение цены государственного контракта: 
134 000,00 (Сто тридцать четыре тысячи) рублей 00 копеек. Оплата по Контракту осуществляется по цене единицы услуги, исходя из объема фактически оказанной услуги по заявке Заказчика, по цене единицы каждой услуги, исходя из количества оказанных услуг, но в размере, не превышающем максимального значения цены Контракта.
</t>
  </si>
  <si>
    <t xml:space="preserve">Главный специалист-эксперт _________________ /В.О. Антоненко/</t>
  </si>
  <si>
    <t xml:space="preserve">                        (должность)                            (подпись)                              (расшифровка подписи)</t>
  </si>
  <si>
    <t xml:space="preserve">«26» июня 2026г.</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</si>
</sst>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9">
    <numFmt numFmtId="160" formatCode="_-* #,##0.00&quot;р.&quot;_-;\-* #,##0.00&quot;р.&quot;_-;_-* &quot;-&quot;??&quot;р.&quot;_-;_-@_-"/>
    <numFmt numFmtId="161" formatCode="_-* #,##0&quot;р.&quot;_-;\-* #,##0&quot;р.&quot;_-;_-* &quot;-&quot;&quot;р.&quot;_-;_-@_-"/>
    <numFmt numFmtId="162" formatCode="_-* #,##0.00_р_._-;\-* #,##0.00_р_._-;_-* &quot;-&quot;??_р_._-;_-@_-"/>
    <numFmt numFmtId="163" formatCode="_-* #,##0_р_._-;\-* #,##0_р_._-;_-* &quot;-&quot;_р_._-;_-@_-"/>
    <numFmt numFmtId="164" formatCode="#,##0.0000"/>
    <numFmt numFmtId="165" formatCode="#,##0.00000"/>
    <numFmt numFmtId="166" formatCode="0.00000"/>
    <numFmt numFmtId="167" formatCode="0.0000"/>
    <numFmt numFmtId="168" formatCode="#,##0.00\ _₽"/>
  </numFmts>
  <fonts count="35">
    <font>
      <sz val="11.000000"/>
      <color theme="1"/>
      <name val="Calibri"/>
    </font>
    <font>
      <sz val="11.000000"/>
      <color theme="1" tint="0"/>
      <name val="Calibri"/>
      <scheme val="minor"/>
    </font>
    <font>
      <sz val="11.000000"/>
      <color theme="0" tint="0"/>
      <name val="Calibri"/>
      <scheme val="minor"/>
    </font>
    <font>
      <sz val="11.000000"/>
      <color rgb="FF3F3F76"/>
      <name val="Calibri"/>
      <scheme val="minor"/>
    </font>
    <font>
      <b/>
      <sz val="11.000000"/>
      <color rgb="FF3F3F3F"/>
      <name val="Calibri"/>
      <scheme val="minor"/>
    </font>
    <font>
      <b/>
      <sz val="11.000000"/>
      <color rgb="FFFA7D00"/>
      <name val="Calibri"/>
      <scheme val="minor"/>
    </font>
    <font>
      <u/>
      <sz val="11.000000"/>
      <color theme="10" tint="0"/>
      <name val="Calibri"/>
    </font>
    <font>
      <sz val="10.000000"/>
      <name val="Arial"/>
    </font>
    <font>
      <b/>
      <sz val="15.000000"/>
      <color theme="3" tint="0"/>
      <name val="Calibri"/>
      <scheme val="minor"/>
    </font>
    <font>
      <b/>
      <sz val="13.000000"/>
      <color theme="3" tint="0"/>
      <name val="Calibri"/>
      <scheme val="minor"/>
    </font>
    <font>
      <b/>
      <sz val="11.000000"/>
      <color theme="3" tint="0"/>
      <name val="Calibri"/>
      <scheme val="minor"/>
    </font>
    <font>
      <b/>
      <sz val="11.000000"/>
      <color theme="1" tint="0"/>
      <name val="Calibri"/>
      <scheme val="minor"/>
    </font>
    <font>
      <b/>
      <sz val="11.000000"/>
      <color theme="0" tint="0"/>
      <name val="Calibri"/>
      <scheme val="minor"/>
    </font>
    <font>
      <b/>
      <sz val="18.000000"/>
      <color theme="3" tint="0"/>
      <name val="Cambria"/>
      <scheme val="major"/>
    </font>
    <font>
      <sz val="11.000000"/>
      <color rgb="FF9C6500"/>
      <name val="Calibri"/>
      <scheme val="minor"/>
    </font>
    <font>
      <sz val="10.000000"/>
      <name val="Arial Cyr"/>
    </font>
    <font>
      <sz val="8.000000"/>
      <name val="Arial"/>
    </font>
    <font>
      <u/>
      <sz val="11.000000"/>
      <color theme="11" tint="0"/>
      <name val="Calibri"/>
    </font>
    <font>
      <sz val="11.000000"/>
      <color rgb="FF9C0006"/>
      <name val="Calibri"/>
      <scheme val="minor"/>
    </font>
    <font>
      <i/>
      <sz val="11.000000"/>
      <color rgb="FF7F7F7F"/>
      <name val="Calibri"/>
      <scheme val="minor"/>
    </font>
    <font>
      <sz val="11.000000"/>
      <color rgb="FFFA7D00"/>
      <name val="Calibri"/>
      <scheme val="minor"/>
    </font>
    <font>
      <sz val="11.000000"/>
      <color indexed="2"/>
      <name val="Calibri"/>
      <scheme val="minor"/>
    </font>
    <font>
      <sz val="11.000000"/>
      <color rgb="FF006100"/>
      <name val="Calibri"/>
      <scheme val="minor"/>
    </font>
    <font>
      <sz val="10.000000"/>
      <name val="Times New Roman"/>
    </font>
    <font>
      <b/>
      <sz val="10.000000"/>
      <name val="Times New Roman"/>
    </font>
    <font>
      <b/>
      <sz val="11.000000"/>
      <name val="Calibri"/>
    </font>
    <font>
      <b/>
      <sz val="12.000000"/>
      <name val="Times New Roman"/>
    </font>
    <font>
      <sz val="11.000000"/>
      <name val="Times New Roman"/>
    </font>
    <font>
      <sz val="12.000000"/>
      <name val="Times New Roman"/>
    </font>
    <font>
      <i/>
      <sz val="10.000000"/>
      <name val="Times New Roman"/>
    </font>
    <font>
      <b/>
      <sz val="11.000000"/>
      <name val="Times New Roman"/>
    </font>
    <font>
      <b/>
      <sz val="9.000000"/>
      <name val="PT Astra Serif"/>
    </font>
    <font>
      <sz val="9.000000"/>
      <name val="Times New Roman"/>
    </font>
    <font>
      <sz val="11.000000"/>
      <color theme="1" tint="0"/>
      <name val="Times New Roman"/>
    </font>
    <font>
      <b/>
      <i/>
      <sz val="8.000000"/>
      <name val="Arial"/>
    </font>
  </fonts>
  <fills count="36">
    <fill>
      <patternFill patternType="none"/>
    </fill>
    <fill>
      <patternFill patternType="gray125"/>
    </fill>
    <fill>
      <patternFill patternType="solid">
        <fgColor theme="4" tint="0.79998199999999997"/>
        <bgColor indexed="65"/>
      </patternFill>
    </fill>
    <fill>
      <patternFill patternType="solid">
        <fgColor theme="5" tint="0.79998199999999997"/>
        <bgColor indexed="65"/>
      </patternFill>
    </fill>
    <fill>
      <patternFill patternType="solid">
        <fgColor theme="6" tint="0.79998199999999997"/>
        <bgColor indexed="65"/>
      </patternFill>
    </fill>
    <fill>
      <patternFill patternType="solid">
        <fgColor theme="7" tint="0.79998199999999997"/>
        <bgColor indexed="65"/>
      </patternFill>
    </fill>
    <fill>
      <patternFill patternType="solid">
        <fgColor theme="8" tint="0.79998199999999997"/>
        <bgColor indexed="65"/>
      </patternFill>
    </fill>
    <fill>
      <patternFill patternType="solid">
        <fgColor theme="9" tint="0.79998199999999997"/>
        <bgColor indexed="65"/>
      </patternFill>
    </fill>
    <fill>
      <patternFill patternType="solid">
        <fgColor theme="4" tint="0.59999400000000003"/>
        <bgColor indexed="65"/>
      </patternFill>
    </fill>
    <fill>
      <patternFill patternType="solid">
        <fgColor theme="5" tint="0.59999400000000003"/>
        <bgColor indexed="65"/>
      </patternFill>
    </fill>
    <fill>
      <patternFill patternType="solid">
        <fgColor theme="6" tint="0.59999400000000003"/>
        <bgColor indexed="65"/>
      </patternFill>
    </fill>
    <fill>
      <patternFill patternType="solid">
        <fgColor theme="7" tint="0.59999400000000003"/>
        <bgColor indexed="65"/>
      </patternFill>
    </fill>
    <fill>
      <patternFill patternType="solid">
        <fgColor theme="8" tint="0.59999400000000003"/>
        <bgColor indexed="65"/>
      </patternFill>
    </fill>
    <fill>
      <patternFill patternType="solid">
        <fgColor theme="9" tint="0.59999400000000003"/>
        <bgColor indexed="65"/>
      </patternFill>
    </fill>
    <fill>
      <patternFill patternType="solid">
        <fgColor theme="4" tint="0.399976"/>
        <bgColor indexed="65"/>
      </patternFill>
    </fill>
    <fill>
      <patternFill patternType="solid">
        <fgColor theme="5" tint="0.399976"/>
        <bgColor indexed="65"/>
      </patternFill>
    </fill>
    <fill>
      <patternFill patternType="solid">
        <fgColor theme="6" tint="0.399976"/>
        <bgColor indexed="65"/>
      </patternFill>
    </fill>
    <fill>
      <patternFill patternType="solid">
        <fgColor theme="7" tint="0.399976"/>
        <bgColor indexed="65"/>
      </patternFill>
    </fill>
    <fill>
      <patternFill patternType="solid">
        <fgColor theme="8" tint="0.399976"/>
        <bgColor indexed="65"/>
      </patternFill>
    </fill>
    <fill>
      <patternFill patternType="solid">
        <fgColor theme="9" tint="0.399976"/>
        <bgColor indexed="65"/>
      </patternFill>
    </fill>
    <fill>
      <patternFill patternType="solid">
        <fgColor theme="4" tint="0"/>
        <bgColor indexed="65"/>
      </patternFill>
    </fill>
    <fill>
      <patternFill patternType="solid">
        <fgColor theme="5" tint="0"/>
        <bgColor indexed="65"/>
      </patternFill>
    </fill>
    <fill>
      <patternFill patternType="solid">
        <fgColor theme="6" tint="0"/>
        <bgColor indexed="65"/>
      </patternFill>
    </fill>
    <fill>
      <patternFill patternType="solid">
        <fgColor theme="7" tint="0"/>
        <bgColor indexed="65"/>
      </patternFill>
    </fill>
    <fill>
      <patternFill patternType="solid">
        <fgColor theme="8" tint="0"/>
        <bgColor indexed="65"/>
      </patternFill>
    </fill>
    <fill>
      <patternFill patternType="solid">
        <fgColor theme="9" tint="0"/>
        <bgColor indexed="65"/>
      </patternFill>
    </fill>
    <fill>
      <patternFill patternType="solid">
        <fgColor indexed="47"/>
        <bgColor indexed="65"/>
      </patternFill>
    </fill>
    <fill>
      <patternFill patternType="solid">
        <fgColor rgb="FFF2F2F2"/>
        <bgColor indexed="65"/>
      </patternFill>
    </fill>
    <fill>
      <patternFill patternType="solid">
        <fgColor rgb="FFA5A5A5"/>
        <bgColor indexed="65"/>
      </patternFill>
    </fill>
    <fill>
      <patternFill patternType="solid">
        <fgColor rgb="FFFFEB9C"/>
        <bgColor indexed="65"/>
      </patternFill>
    </fill>
    <fill>
      <patternFill patternType="solid">
        <fgColor rgb="FFFFC7CE"/>
        <bgColor indexed="65"/>
      </patternFill>
    </fill>
    <fill>
      <patternFill patternType="solid">
        <fgColor indexed="26"/>
        <bgColor indexed="65"/>
      </patternFill>
    </fill>
    <fill>
      <patternFill patternType="solid">
        <fgColor rgb="FFC6EFCE"/>
        <bgColor indexed="65"/>
      </patternFill>
    </fill>
    <fill>
      <patternFill patternType="solid">
        <fgColor theme="0" tint="0"/>
        <bgColor theme="0" tint="0"/>
      </patternFill>
    </fill>
    <fill>
      <patternFill patternType="solid">
        <fgColor indexed="5"/>
        <bgColor indexed="5"/>
      </patternFill>
    </fill>
    <fill>
      <patternFill patternType="solid">
        <fgColor indexed="65"/>
        <bgColor indexed="65"/>
      </patternFill>
    </fill>
  </fills>
  <borders count="25">
    <border>
      <left style="none"/>
      <right style="none"/>
      <top style="none"/>
      <bottom style="none"/>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none"/>
      <right style="none"/>
      <top style="none"/>
      <bottom style="thick">
        <color theme="4" tint="0"/>
      </bottom>
      <diagonal style="none"/>
    </border>
    <border>
      <left style="none"/>
      <right style="none"/>
      <top style="none"/>
      <bottom style="thick">
        <color theme="4" tint="0.49998500000000001"/>
      </bottom>
      <diagonal style="none"/>
    </border>
    <border>
      <left style="none"/>
      <right style="none"/>
      <top style="none"/>
      <bottom style="medium">
        <color theme="4" tint="0.399976"/>
      </bottom>
      <diagonal style="none"/>
    </border>
    <border>
      <left style="none"/>
      <right style="none"/>
      <top style="thin">
        <color theme="4" tint="0"/>
      </top>
      <bottom style="double">
        <color theme="4" tint="0"/>
      </bottom>
      <diagonal style="none"/>
    </border>
    <border>
      <left style="double">
        <color rgb="FF3F3F3F"/>
      </left>
      <right style="double">
        <color rgb="FF3F3F3F"/>
      </right>
      <top style="double">
        <color rgb="FF3F3F3F"/>
      </top>
      <bottom style="double">
        <color rgb="FF3F3F3F"/>
      </bottom>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double">
        <color rgb="FFFF8001"/>
      </bottom>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none"/>
      <right style="none"/>
      <top style="thin">
        <color auto="1"/>
      </top>
      <bottom style="none"/>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thin">
        <color auto="1"/>
      </left>
      <right style="thin">
        <color auto="1"/>
      </right>
      <top style="none"/>
      <bottom style="thin">
        <color auto="1"/>
      </bottom>
      <diagonal style="none"/>
    </border>
    <border>
      <left style="none"/>
      <right style="thin">
        <color auto="1"/>
      </right>
      <top style="none"/>
      <bottom style="thin">
        <color auto="1"/>
      </bottom>
      <diagonal style="none"/>
    </border>
    <border>
      <left style="thin">
        <color auto="1"/>
      </left>
      <right style="none"/>
      <top style="none"/>
      <bottom style="thin">
        <color auto="1"/>
      </bottom>
      <diagonal style="none"/>
    </border>
    <border>
      <left style="none"/>
      <right style="thin">
        <color auto="1"/>
      </right>
      <top style="thin">
        <color auto="1"/>
      </top>
      <bottom style="none"/>
      <diagonal style="none"/>
    </border>
    <border>
      <left style="thin">
        <color auto="1"/>
      </left>
      <right style="thin">
        <color auto="1"/>
      </right>
      <top style="thin">
        <color auto="1"/>
      </top>
      <bottom style="none"/>
      <diagonal style="none"/>
    </border>
    <border>
      <left style="thin">
        <color auto="1"/>
      </left>
      <right style="thin">
        <color auto="1"/>
      </right>
      <top style="none"/>
      <bottom style="none"/>
      <diagonal style="none"/>
    </border>
    <border>
      <left style="none"/>
      <right style="thin">
        <color auto="1"/>
      </right>
      <top style="thin">
        <color auto="1"/>
      </top>
      <bottom style="thin">
        <color auto="1"/>
      </bottom>
      <diagonal style="none"/>
    </border>
    <border>
      <left style="thin">
        <color theme="1"/>
      </left>
      <right style="thin">
        <color theme="1"/>
      </right>
      <top style="thin">
        <color theme="1"/>
      </top>
      <bottom style="thin">
        <color theme="1"/>
      </bottom>
      <diagonal style="none"/>
    </border>
    <border>
      <left style="thin">
        <color theme="1"/>
      </left>
      <right style="thin">
        <color theme="1"/>
      </right>
      <top style="none"/>
      <bottom style="thin">
        <color theme="1"/>
      </bottom>
      <diagonal style="none"/>
    </border>
    <border>
      <left style="thin">
        <color auto="1"/>
      </left>
      <right style="none"/>
      <top style="thin">
        <color auto="1"/>
      </top>
      <bottom style="none"/>
      <diagonal style="none"/>
    </border>
  </borders>
  <cellStyleXfs count="52">
    <xf fontId="0" fillId="0" borderId="0" numFmtId="0" applyNumberFormat="1" applyFont="1" applyFill="1" applyBorder="1"/>
    <xf fontId="1" fillId="2" borderId="0" numFmtId="0" applyNumberFormat="1" applyFont="1" applyFill="1" applyBorder="1"/>
    <xf fontId="1" fillId="3" borderId="0" numFmtId="0" applyNumberFormat="1" applyFont="1" applyFill="1" applyBorder="1"/>
    <xf fontId="1" fillId="4" borderId="0" numFmtId="0" applyNumberFormat="1" applyFont="1" applyFill="1" applyBorder="1"/>
    <xf fontId="1" fillId="5" borderId="0" numFmtId="0" applyNumberFormat="1" applyFont="1" applyFill="1" applyBorder="1"/>
    <xf fontId="1" fillId="6" borderId="0" numFmtId="0" applyNumberFormat="1" applyFont="1" applyFill="1" applyBorder="1"/>
    <xf fontId="1" fillId="7" borderId="0" numFmtId="0" applyNumberFormat="1" applyFont="1" applyFill="1" applyBorder="1"/>
    <xf fontId="1" fillId="8" borderId="0" numFmtId="0" applyNumberFormat="1" applyFont="1" applyFill="1" applyBorder="1"/>
    <xf fontId="1" fillId="9" borderId="0" numFmtId="0" applyNumberFormat="1" applyFont="1" applyFill="1" applyBorder="1"/>
    <xf fontId="1" fillId="10" borderId="0" numFmtId="0" applyNumberFormat="1" applyFont="1" applyFill="1" applyBorder="1"/>
    <xf fontId="1" fillId="11" borderId="0" numFmtId="0" applyNumberFormat="1" applyFont="1" applyFill="1" applyBorder="1"/>
    <xf fontId="1" fillId="12" borderId="0" numFmtId="0" applyNumberFormat="1" applyFont="1" applyFill="1" applyBorder="1"/>
    <xf fontId="1" fillId="13" borderId="0" numFmtId="0" applyNumberFormat="1" applyFont="1" applyFill="1" applyBorder="1"/>
    <xf fontId="2" fillId="14" borderId="0" numFmtId="0" applyNumberFormat="1" applyFont="1" applyFill="1" applyBorder="1"/>
    <xf fontId="2" fillId="15" borderId="0" numFmtId="0" applyNumberFormat="1" applyFont="1" applyFill="1" applyBorder="1"/>
    <xf fontId="2" fillId="16" borderId="0" numFmtId="0" applyNumberFormat="1" applyFont="1" applyFill="1" applyBorder="1"/>
    <xf fontId="2" fillId="17" borderId="0" numFmtId="0" applyNumberFormat="1" applyFont="1" applyFill="1" applyBorder="1"/>
    <xf fontId="2" fillId="18" borderId="0" numFmtId="0" applyNumberFormat="1" applyFont="1" applyFill="1" applyBorder="1"/>
    <xf fontId="2" fillId="19" borderId="0" numFmtId="0" applyNumberFormat="1" applyFont="1" applyFill="1" applyBorder="1"/>
    <xf fontId="2" fillId="20" borderId="0" numFmtId="0" applyNumberFormat="1" applyFont="1" applyFill="1" applyBorder="1"/>
    <xf fontId="2" fillId="21" borderId="0" numFmtId="0" applyNumberFormat="1" applyFont="1" applyFill="1" applyBorder="1"/>
    <xf fontId="2" fillId="22" borderId="0" numFmtId="0" applyNumberFormat="1" applyFont="1" applyFill="1" applyBorder="1"/>
    <xf fontId="2" fillId="23" borderId="0" numFmtId="0" applyNumberFormat="1" applyFont="1" applyFill="1" applyBorder="1"/>
    <xf fontId="2" fillId="24" borderId="0" numFmtId="0" applyNumberFormat="1" applyFont="1" applyFill="1" applyBorder="1"/>
    <xf fontId="2" fillId="25" borderId="0" numFmtId="0" applyNumberFormat="1" applyFont="1" applyFill="1" applyBorder="1"/>
    <xf fontId="3" fillId="26" borderId="1" numFmtId="0" applyNumberFormat="1" applyFont="1" applyFill="1" applyBorder="1"/>
    <xf fontId="4" fillId="27" borderId="2" numFmtId="0" applyNumberFormat="1" applyFont="1" applyFill="1" applyBorder="1"/>
    <xf fontId="5" fillId="27" borderId="1" numFmtId="0" applyNumberFormat="1" applyFont="1" applyFill="1" applyBorder="1"/>
    <xf fontId="6" fillId="0" borderId="0" numFmtId="0" applyNumberFormat="1" applyFont="1" applyFill="1" applyBorder="1"/>
    <xf fontId="7" fillId="0" borderId="0" numFmtId="160" applyNumberFormat="1" applyFont="1" applyFill="1" applyBorder="1"/>
    <xf fontId="7" fillId="0" borderId="0" numFmtId="161" applyNumberFormat="1" applyFont="1" applyFill="1" applyBorder="1"/>
    <xf fontId="8" fillId="0" borderId="3" numFmtId="0" applyNumberFormat="1" applyFont="1" applyFill="1" applyBorder="1"/>
    <xf fontId="9" fillId="0" borderId="4" numFmtId="0" applyNumberFormat="1" applyFont="1" applyFill="1" applyBorder="1"/>
    <xf fontId="10" fillId="0" borderId="5" numFmtId="0" applyNumberFormat="1" applyFont="1" applyFill="1" applyBorder="1"/>
    <xf fontId="10" fillId="0" borderId="0" numFmtId="0" applyNumberFormat="1" applyFont="1" applyFill="1" applyBorder="1"/>
    <xf fontId="11" fillId="0" borderId="6" numFmtId="0" applyNumberFormat="1" applyFont="1" applyFill="1" applyBorder="1"/>
    <xf fontId="12" fillId="28" borderId="7" numFmtId="0" applyNumberFormat="1" applyFont="1" applyFill="1" applyBorder="1"/>
    <xf fontId="13" fillId="0" borderId="0" numFmtId="0" applyNumberFormat="1" applyFont="1" applyFill="1" applyBorder="1"/>
    <xf fontId="14" fillId="29" borderId="0" numFmtId="0" applyNumberFormat="1" applyFont="1" applyFill="1" applyBorder="1"/>
    <xf fontId="15" fillId="0" borderId="0" numFmtId="0" applyNumberFormat="1" applyFont="1" applyFill="1" applyBorder="1"/>
    <xf fontId="16" fillId="0" borderId="0" numFmtId="0" applyNumberFormat="1" applyFont="1" applyFill="1" applyBorder="1"/>
    <xf fontId="17" fillId="0" borderId="0" numFmtId="0" applyNumberFormat="1" applyFont="1" applyFill="1" applyBorder="1"/>
    <xf fontId="18" fillId="30" borderId="0" numFmtId="0" applyNumberFormat="1" applyFont="1" applyFill="1" applyBorder="1"/>
    <xf fontId="19" fillId="0" borderId="0" numFmtId="0" applyNumberFormat="1" applyFont="1" applyFill="1" applyBorder="1"/>
    <xf fontId="0" fillId="31" borderId="8" numFmtId="0" applyNumberFormat="1" applyFont="1" applyFill="1" applyBorder="1"/>
    <xf fontId="7" fillId="0" borderId="0" numFmtId="9" applyNumberFormat="1" applyFont="1" applyFill="1" applyBorder="1"/>
    <xf fontId="20" fillId="0" borderId="9" numFmtId="0" applyNumberFormat="1" applyFont="1" applyFill="1" applyBorder="1"/>
    <xf fontId="21" fillId="0" borderId="0" numFmtId="0" applyNumberFormat="1" applyFont="1" applyFill="1" applyBorder="1"/>
    <xf fontId="7" fillId="0" borderId="0" numFmtId="162" applyNumberFormat="1" applyFont="1" applyFill="1" applyBorder="1"/>
    <xf fontId="7" fillId="0" borderId="0" numFmtId="163" applyNumberFormat="1" applyFont="1" applyFill="1" applyBorder="1"/>
    <xf fontId="15" fillId="0" borderId="0" numFmtId="162" applyNumberFormat="1" applyFont="1" applyFill="1" applyBorder="1"/>
    <xf fontId="22" fillId="32" borderId="0" numFmtId="0" applyNumberFormat="1" applyFont="1" applyFill="1" applyBorder="1"/>
  </cellStyleXfs>
  <cellXfs count="139">
    <xf fontId="0" fillId="0" borderId="0" numFmtId="0" xfId="0"/>
    <xf fontId="23" fillId="0" borderId="0" numFmtId="0" xfId="0" applyFont="1"/>
    <xf fontId="24" fillId="0" borderId="10" numFmtId="0" xfId="0" applyFont="1" applyBorder="1" applyAlignment="1">
      <alignment wrapText="1"/>
    </xf>
    <xf fontId="25" fillId="0" borderId="10" numFmtId="0" xfId="0" applyFont="1" applyBorder="1" applyAlignment="1">
      <alignment wrapText="1"/>
    </xf>
    <xf fontId="24" fillId="0" borderId="0" numFmtId="0" xfId="0" applyFont="1" applyAlignment="1">
      <alignment horizontal="center" wrapText="1"/>
    </xf>
    <xf fontId="24" fillId="0" borderId="0" numFmtId="0" xfId="0" applyFont="1" applyAlignment="1">
      <alignment horizontal="left" wrapText="1"/>
    </xf>
    <xf fontId="26" fillId="0" borderId="0" numFmtId="0" xfId="0" applyFont="1" applyAlignment="1">
      <alignment horizontal="center" vertical="center" wrapText="1"/>
    </xf>
    <xf fontId="23" fillId="0" borderId="0" numFmtId="0" xfId="0" applyFont="1" applyAlignment="1">
      <alignment vertical="center"/>
    </xf>
    <xf fontId="24" fillId="0" borderId="11" numFmtId="0" xfId="0" applyFont="1" applyBorder="1" applyAlignment="1">
      <alignment horizontal="center" vertical="center" wrapText="1"/>
    </xf>
    <xf fontId="23" fillId="0" borderId="0" numFmtId="0" xfId="0" applyFont="1" applyAlignment="1">
      <alignment horizontal="center" vertical="center"/>
    </xf>
    <xf fontId="23" fillId="0" borderId="11" numFmtId="0" xfId="0" applyFont="1" applyBorder="1" applyAlignment="1">
      <alignment vertical="center" wrapText="1"/>
    </xf>
    <xf fontId="24" fillId="0" borderId="11" numFmtId="4" xfId="0" applyNumberFormat="1" applyFont="1" applyBorder="1" applyAlignment="1">
      <alignment horizontal="center" vertical="center" wrapText="1"/>
    </xf>
    <xf fontId="23" fillId="0" borderId="11" numFmtId="0" xfId="0" applyFont="1" applyBorder="1" applyAlignment="1">
      <alignment horizontal="center" vertical="center" wrapText="1"/>
    </xf>
    <xf fontId="23" fillId="0" borderId="0" numFmtId="0" xfId="0" applyFont="1" applyAlignment="1">
      <alignment vertical="center" wrapText="1"/>
    </xf>
    <xf fontId="24" fillId="0" borderId="0" numFmtId="2" xfId="0" applyNumberFormat="1" applyFont="1" applyAlignment="1">
      <alignment horizontal="center" vertical="center" wrapText="1"/>
    </xf>
    <xf fontId="23" fillId="0" borderId="0" numFmtId="0" xfId="0" applyFont="1" applyAlignment="1">
      <alignment horizontal="center" vertical="center" wrapText="1"/>
    </xf>
    <xf fontId="26" fillId="0" borderId="0" numFmtId="0" xfId="0" applyFont="1" applyAlignment="1">
      <alignment horizontal="left"/>
    </xf>
    <xf fontId="27" fillId="0" borderId="0" numFmtId="0" xfId="0" applyFont="1" applyAlignment="1" applyProtection="1">
      <alignment vertical="center"/>
      <protection locked="0"/>
    </xf>
    <xf fontId="28" fillId="0" borderId="0" numFmtId="0" xfId="0" applyFont="1" applyAlignment="1" applyProtection="1">
      <alignment horizontal="left" vertical="top" wrapText="1"/>
      <protection locked="0"/>
    </xf>
    <xf fontId="28" fillId="0" borderId="12" numFmtId="0" xfId="0" applyFont="1" applyBorder="1" applyAlignment="1" applyProtection="1">
      <alignment horizontal="center" wrapText="1"/>
      <protection locked="0"/>
    </xf>
    <xf fontId="28" fillId="0" borderId="0" numFmtId="0" xfId="0" applyFont="1" applyAlignment="1" applyProtection="1">
      <alignment horizontal="center" wrapText="1"/>
      <protection locked="0"/>
    </xf>
    <xf fontId="23" fillId="0" borderId="12" numFmtId="0" xfId="0" applyFont="1" applyBorder="1" applyAlignment="1">
      <alignment horizontal="center"/>
    </xf>
    <xf fontId="28" fillId="0" borderId="0" numFmtId="0" xfId="0" applyFont="1"/>
    <xf fontId="28" fillId="0" borderId="0" numFmtId="0" xfId="0" applyFont="1" applyAlignment="1" applyProtection="1">
      <alignment horizontal="right" wrapText="1"/>
      <protection locked="0"/>
    </xf>
    <xf fontId="29" fillId="0" borderId="0" numFmtId="0" xfId="0" applyFont="1" applyAlignment="1">
      <alignment horizontal="center"/>
    </xf>
    <xf fontId="23" fillId="0" borderId="0" numFmtId="0" xfId="0" applyFont="1" applyAlignment="1">
      <alignment horizontal="left" wrapText="1"/>
    </xf>
    <xf fontId="30" fillId="0" borderId="10" numFmtId="0" xfId="0" applyFont="1" applyBorder="1" applyAlignment="1">
      <alignment horizontal="center" wrapText="1"/>
    </xf>
    <xf fontId="25" fillId="0" borderId="10" numFmtId="0" xfId="0" applyFont="1" applyBorder="1" applyAlignment="1">
      <alignment horizontal="center" wrapText="1"/>
    </xf>
    <xf fontId="23" fillId="0" borderId="0" numFmtId="0" xfId="0" applyFont="1" applyAlignment="1">
      <alignment vertical="top"/>
    </xf>
    <xf fontId="30" fillId="0" borderId="13" numFmtId="0" xfId="0" applyFont="1" applyBorder="1" applyAlignment="1">
      <alignment horizontal="center" vertical="center" wrapText="1"/>
    </xf>
    <xf fontId="30" fillId="0" borderId="14" numFmtId="0" xfId="0" applyFont="1" applyBorder="1" applyAlignment="1">
      <alignment horizontal="center" vertical="center" wrapText="1"/>
    </xf>
    <xf fontId="0" fillId="0" borderId="14" numFmtId="0" xfId="0" applyBorder="1" applyAlignment="1">
      <alignment horizontal="center" vertical="center" wrapText="1"/>
    </xf>
    <xf fontId="28" fillId="0" borderId="0" numFmtId="0" xfId="0" applyFont="1" applyAlignment="1">
      <alignment vertical="top"/>
    </xf>
    <xf fontId="24" fillId="33" borderId="15" numFmtId="0" xfId="0" applyFont="1" applyFill="1" applyBorder="1" applyAlignment="1">
      <alignment horizontal="center" vertical="center"/>
    </xf>
    <xf fontId="24" fillId="33" borderId="15" numFmtId="0" xfId="0" applyFont="1" applyFill="1" applyBorder="1" applyAlignment="1">
      <alignment horizontal="center" vertical="center" wrapText="1"/>
    </xf>
    <xf fontId="24" fillId="33" borderId="16" numFmtId="0" xfId="0" applyFont="1" applyFill="1" applyBorder="1" applyAlignment="1">
      <alignment horizontal="center" vertical="center" wrapText="1"/>
    </xf>
    <xf fontId="24" fillId="33" borderId="17" numFmtId="0" xfId="0" applyFont="1" applyFill="1" applyBorder="1" applyAlignment="1">
      <alignment horizontal="center" vertical="center" wrapText="1"/>
    </xf>
    <xf fontId="24" fillId="33" borderId="10" numFmtId="0" xfId="0" applyFont="1" applyFill="1" applyBorder="1" applyAlignment="1">
      <alignment horizontal="center" vertical="center" wrapText="1"/>
    </xf>
    <xf fontId="24" fillId="33" borderId="15" numFmtId="2" xfId="0" applyNumberFormat="1" applyFont="1" applyFill="1" applyBorder="1" applyAlignment="1">
      <alignment horizontal="center" vertical="center" wrapText="1"/>
    </xf>
    <xf fontId="24" fillId="33" borderId="17" numFmtId="2" xfId="0" applyNumberFormat="1" applyFont="1" applyFill="1" applyBorder="1" applyAlignment="1">
      <alignment horizontal="center" vertical="center" wrapText="1"/>
    </xf>
    <xf fontId="24" fillId="33" borderId="0" numFmtId="0" xfId="0" applyFont="1" applyFill="1" applyAlignment="1">
      <alignment horizontal="center" vertical="center" wrapText="1"/>
    </xf>
    <xf fontId="24" fillId="33" borderId="11" numFmtId="0" xfId="0" applyFont="1" applyFill="1" applyBorder="1" applyAlignment="1">
      <alignment horizontal="center" vertical="center"/>
    </xf>
    <xf fontId="24" fillId="33" borderId="11" numFmtId="0" xfId="0" applyFont="1" applyFill="1" applyBorder="1" applyAlignment="1">
      <alignment horizontal="center" vertical="center" wrapText="1"/>
    </xf>
    <xf fontId="24" fillId="33" borderId="18" numFmtId="0" xfId="0" applyFont="1" applyFill="1" applyBorder="1" applyAlignment="1">
      <alignment horizontal="center" vertical="center" wrapText="1"/>
    </xf>
    <xf fontId="24" fillId="33" borderId="19" numFmtId="0" xfId="0" applyFont="1" applyFill="1" applyBorder="1" applyAlignment="1">
      <alignment horizontal="center" vertical="center" wrapText="1"/>
    </xf>
    <xf fontId="24" fillId="33" borderId="11" numFmtId="0" xfId="0" applyFont="1" applyFill="1" applyBorder="1" applyAlignment="1">
      <alignment horizontal="center" vertical="top" wrapText="1"/>
    </xf>
    <xf fontId="24" fillId="33" borderId="15" numFmtId="0" xfId="0" applyFont="1" applyFill="1" applyBorder="1" applyAlignment="1">
      <alignment horizontal="center" vertical="top" wrapText="1"/>
    </xf>
    <xf fontId="30" fillId="33" borderId="20" numFmtId="0" xfId="0" applyFont="1" applyFill="1" applyBorder="1" applyAlignment="1">
      <alignment horizontal="center" vertical="top" wrapText="1"/>
    </xf>
    <xf fontId="31" fillId="33" borderId="11" numFmtId="0" xfId="0" applyFont="1" applyFill="1" applyBorder="1" applyAlignment="1">
      <alignment horizontal="center" vertical="top" wrapText="1"/>
    </xf>
    <xf fontId="30" fillId="0" borderId="0" numFmtId="0" xfId="0" applyFont="1" applyAlignment="1">
      <alignment horizontal="center" vertical="top" wrapText="1"/>
    </xf>
    <xf fontId="23" fillId="33" borderId="0" numFmtId="0" xfId="0" applyFont="1" applyFill="1" applyAlignment="1">
      <alignment vertical="center"/>
    </xf>
    <xf fontId="23" fillId="33" borderId="19" numFmtId="0" xfId="0" applyFont="1" applyFill="1" applyBorder="1" applyAlignment="1">
      <alignment horizontal="center" vertical="center"/>
    </xf>
    <xf fontId="23" fillId="33" borderId="19" numFmtId="0" xfId="0" applyFont="1" applyFill="1" applyBorder="1" applyAlignment="1">
      <alignment horizontal="center" vertical="center" wrapText="1"/>
    </xf>
    <xf fontId="32" fillId="33" borderId="13" numFmtId="0" xfId="0" applyFont="1" applyFill="1" applyBorder="1" applyAlignment="1">
      <alignment horizontal="center" vertical="center" wrapText="1"/>
    </xf>
    <xf fontId="32" fillId="33" borderId="21" numFmtId="0" xfId="0" applyFont="1" applyFill="1" applyBorder="1" applyAlignment="1">
      <alignment horizontal="center" vertical="center" wrapText="1"/>
    </xf>
    <xf fontId="27" fillId="33" borderId="13" numFmtId="0" xfId="0" applyFont="1" applyFill="1" applyBorder="1" applyAlignment="1">
      <alignment horizontal="center" vertical="center" wrapText="1"/>
    </xf>
    <xf fontId="27" fillId="33" borderId="22" numFmtId="0" xfId="0" applyFont="1" applyFill="1" applyBorder="1" applyAlignment="1">
      <alignment horizontal="center" vertical="center" wrapText="1"/>
    </xf>
    <xf fontId="27" fillId="33" borderId="22" numFmtId="4" xfId="0" applyNumberFormat="1" applyFont="1" applyFill="1" applyBorder="1" applyAlignment="1">
      <alignment horizontal="center" vertical="center" wrapText="1"/>
    </xf>
    <xf fontId="27" fillId="33" borderId="22" numFmtId="164" xfId="0" applyNumberFormat="1" applyFont="1" applyFill="1" applyBorder="1" applyAlignment="1">
      <alignment horizontal="center" vertical="center" wrapText="1"/>
    </xf>
    <xf fontId="27" fillId="33" borderId="22" numFmtId="165" xfId="0" applyNumberFormat="1" applyFont="1" applyFill="1" applyBorder="1" applyAlignment="1">
      <alignment horizontal="center" vertical="center" wrapText="1"/>
    </xf>
    <xf fontId="30" fillId="33" borderId="23" numFmtId="4" xfId="0" applyNumberFormat="1" applyFont="1" applyFill="1" applyBorder="1" applyAlignment="1">
      <alignment horizontal="center" vertical="center" wrapText="1"/>
    </xf>
    <xf fontId="27" fillId="33" borderId="0" numFmtId="4" xfId="0" applyNumberFormat="1" applyFont="1" applyFill="1" applyAlignment="1">
      <alignment horizontal="center" vertical="center" wrapText="1"/>
    </xf>
    <xf fontId="23" fillId="33" borderId="0" numFmtId="4" xfId="0" applyNumberFormat="1" applyFont="1" applyFill="1" applyAlignment="1">
      <alignment horizontal="center" vertical="center" wrapText="1"/>
    </xf>
    <xf fontId="24" fillId="33" borderId="0" numFmtId="164" xfId="0" applyNumberFormat="1" applyFont="1" applyFill="1" applyAlignment="1">
      <alignment horizontal="center" vertical="center"/>
    </xf>
    <xf fontId="23" fillId="33" borderId="0" numFmtId="164" xfId="0" applyNumberFormat="1" applyFont="1" applyFill="1" applyAlignment="1">
      <alignment horizontal="center" vertical="center"/>
    </xf>
    <xf fontId="23" fillId="33" borderId="20" numFmtId="0" xfId="0" applyFont="1" applyFill="1" applyBorder="1" applyAlignment="1">
      <alignment horizontal="center" vertical="center"/>
    </xf>
    <xf fontId="23" fillId="33" borderId="20" numFmtId="0" xfId="0" applyFont="1" applyFill="1" applyBorder="1" applyAlignment="1">
      <alignment horizontal="center" vertical="center" wrapText="1"/>
    </xf>
    <xf fontId="23" fillId="33" borderId="0" numFmtId="0" xfId="0" applyFont="1" applyFill="1" applyAlignment="1">
      <alignment horizontal="center" vertical="center"/>
    </xf>
    <xf fontId="32" fillId="33" borderId="11" numFmtId="0" xfId="0" applyFont="1" applyFill="1" applyBorder="1" applyAlignment="1">
      <alignment horizontal="center" vertical="center" wrapText="1"/>
    </xf>
    <xf fontId="27" fillId="33" borderId="22" numFmtId="4" xfId="0" applyNumberFormat="1" applyFont="1" applyFill="1" applyBorder="1" applyAlignment="1">
      <alignment horizontal="center" vertical="center"/>
    </xf>
    <xf fontId="27" fillId="33" borderId="22" numFmtId="165" xfId="0" applyNumberFormat="1" applyFont="1" applyFill="1" applyBorder="1" applyAlignment="1">
      <alignment horizontal="center" vertical="center"/>
    </xf>
    <xf fontId="23" fillId="33" borderId="0" numFmtId="4" xfId="0" applyNumberFormat="1" applyFont="1" applyFill="1" applyAlignment="1">
      <alignment horizontal="center" vertical="center"/>
    </xf>
    <xf fontId="23" fillId="33" borderId="15" numFmtId="0" xfId="0" applyFont="1" applyFill="1" applyBorder="1" applyAlignment="1">
      <alignment horizontal="center" vertical="center"/>
    </xf>
    <xf fontId="23" fillId="33" borderId="15" numFmtId="0" xfId="0" applyFont="1" applyFill="1" applyBorder="1" applyAlignment="1">
      <alignment horizontal="center" vertical="center" wrapText="1"/>
    </xf>
    <xf fontId="32" fillId="33" borderId="14" numFmtId="0" xfId="0" applyFont="1" applyFill="1" applyBorder="1" applyAlignment="1">
      <alignment horizontal="center" vertical="center" wrapText="1"/>
    </xf>
    <xf fontId="23" fillId="34" borderId="0" numFmtId="0" xfId="0" applyFont="1" applyFill="1" applyAlignment="1">
      <alignment horizontal="center" vertical="center"/>
    </xf>
    <xf fontId="23" fillId="33" borderId="11" numFmtId="0" xfId="0" applyFont="1" applyFill="1" applyBorder="1" applyAlignment="1">
      <alignment horizontal="center" vertical="center"/>
    </xf>
    <xf fontId="23" fillId="33" borderId="11" numFmtId="0" xfId="0" applyFont="1" applyFill="1" applyBorder="1" applyAlignment="1">
      <alignment horizontal="center" vertical="center" wrapText="1"/>
    </xf>
    <xf fontId="27" fillId="33" borderId="11" numFmtId="0" xfId="0" applyFont="1" applyFill="1" applyBorder="1" applyAlignment="1">
      <alignment horizontal="center" vertical="center" wrapText="1"/>
    </xf>
    <xf fontId="27" fillId="33" borderId="15" numFmtId="0" xfId="0" applyFont="1" applyFill="1" applyBorder="1" applyAlignment="1">
      <alignment horizontal="center" vertical="center" wrapText="1"/>
    </xf>
    <xf fontId="27" fillId="33" borderId="15" numFmtId="4" xfId="0" applyNumberFormat="1" applyFont="1" applyFill="1" applyBorder="1" applyAlignment="1">
      <alignment horizontal="center" vertical="center" wrapText="1"/>
    </xf>
    <xf fontId="27" fillId="33" borderId="11" numFmtId="164" xfId="0" applyNumberFormat="1" applyFont="1" applyFill="1" applyBorder="1" applyAlignment="1">
      <alignment horizontal="center" vertical="center" wrapText="1"/>
    </xf>
    <xf fontId="27" fillId="33" borderId="11" numFmtId="4" xfId="0" applyNumberFormat="1" applyFont="1" applyFill="1" applyBorder="1" applyAlignment="1">
      <alignment horizontal="center" vertical="center"/>
    </xf>
    <xf fontId="27" fillId="33" borderId="11" numFmtId="165" xfId="0" applyNumberFormat="1" applyFont="1" applyFill="1" applyBorder="1" applyAlignment="1">
      <alignment horizontal="center" vertical="center"/>
    </xf>
    <xf fontId="27" fillId="33" borderId="11" numFmtId="4" xfId="0" applyNumberFormat="1" applyFont="1" applyFill="1" applyBorder="1" applyAlignment="1">
      <alignment horizontal="center" vertical="center" wrapText="1"/>
    </xf>
    <xf fontId="27" fillId="33" borderId="17" numFmtId="164" xfId="0" applyNumberFormat="1" applyFont="1" applyFill="1" applyBorder="1" applyAlignment="1">
      <alignment horizontal="center" vertical="center" wrapText="1"/>
    </xf>
    <xf fontId="27" fillId="34" borderId="0" numFmtId="4" xfId="0" applyNumberFormat="1" applyFont="1" applyFill="1" applyAlignment="1">
      <alignment horizontal="center" vertical="center" wrapText="1"/>
    </xf>
    <xf fontId="23" fillId="34" borderId="0" numFmtId="4" xfId="0" applyNumberFormat="1" applyFont="1" applyFill="1" applyAlignment="1">
      <alignment horizontal="center" vertical="center"/>
    </xf>
    <xf fontId="24" fillId="34" borderId="0" numFmtId="164" xfId="0" applyNumberFormat="1" applyFont="1" applyFill="1" applyAlignment="1">
      <alignment horizontal="center" vertical="center"/>
    </xf>
    <xf fontId="23" fillId="34" borderId="0" numFmtId="164" xfId="0" applyNumberFormat="1" applyFont="1" applyFill="1" applyAlignment="1">
      <alignment horizontal="center" vertical="center"/>
    </xf>
    <xf fontId="27" fillId="33" borderId="13" numFmtId="164" xfId="0" applyNumberFormat="1" applyFont="1" applyFill="1" applyBorder="1" applyAlignment="1">
      <alignment horizontal="center" vertical="center" wrapText="1"/>
    </xf>
    <xf fontId="27" fillId="33" borderId="20" numFmtId="4" xfId="0" applyNumberFormat="1" applyFont="1" applyFill="1" applyBorder="1" applyAlignment="1">
      <alignment horizontal="center" vertical="center" wrapText="1"/>
    </xf>
    <xf fontId="27" fillId="33" borderId="0" numFmtId="0" xfId="0" applyFont="1" applyFill="1" applyAlignment="1">
      <alignment horizontal="center" vertical="center" wrapText="1"/>
    </xf>
    <xf fontId="27" fillId="33" borderId="13" numFmtId="4" xfId="0" applyNumberFormat="1" applyFont="1" applyFill="1" applyBorder="1" applyAlignment="1">
      <alignment horizontal="center" vertical="center" wrapText="1"/>
    </xf>
    <xf fontId="27" fillId="33" borderId="0" numFmtId="4" xfId="0" applyNumberFormat="1" applyFont="1" applyFill="1" applyAlignment="1">
      <alignment horizontal="center" vertical="center"/>
    </xf>
    <xf fontId="27" fillId="33" borderId="0" numFmtId="165" xfId="0" applyNumberFormat="1" applyFont="1" applyFill="1" applyAlignment="1">
      <alignment horizontal="center" vertical="center"/>
    </xf>
    <xf fontId="32" fillId="33" borderId="24" numFmtId="0" xfId="0" applyFont="1" applyFill="1" applyBorder="1" applyAlignment="1">
      <alignment horizontal="center" vertical="center" wrapText="1"/>
    </xf>
    <xf fontId="32" fillId="33" borderId="18" numFmtId="0" xfId="0" applyFont="1" applyFill="1" applyBorder="1" applyAlignment="1">
      <alignment horizontal="center" vertical="center" wrapText="1"/>
    </xf>
    <xf fontId="27" fillId="33" borderId="19" numFmtId="0" xfId="0" applyFont="1" applyFill="1" applyBorder="1" applyAlignment="1">
      <alignment horizontal="center" vertical="center" wrapText="1"/>
    </xf>
    <xf fontId="27" fillId="33" borderId="19" numFmtId="4" xfId="0" applyNumberFormat="1" applyFont="1" applyFill="1" applyBorder="1" applyAlignment="1">
      <alignment horizontal="center" vertical="center" wrapText="1"/>
    </xf>
    <xf fontId="32" fillId="33" borderId="12" numFmtId="0" xfId="0" applyFont="1" applyFill="1" applyBorder="1" applyAlignment="1">
      <alignment horizontal="center" vertical="center" wrapText="1"/>
    </xf>
    <xf fontId="32" fillId="33" borderId="11" numFmtId="0" xfId="0" applyFont="1" applyFill="1" applyBorder="1" applyAlignment="1">
      <alignment horizontal="left" vertical="center" wrapText="1"/>
    </xf>
    <xf fontId="33" fillId="33" borderId="11" numFmtId="4" xfId="0" applyNumberFormat="1" applyFont="1" applyFill="1" applyBorder="1" applyAlignment="1">
      <alignment horizontal="center" vertical="center" wrapText="1"/>
    </xf>
    <xf fontId="27" fillId="33" borderId="0" numFmtId="166" xfId="0" applyNumberFormat="1" applyFont="1" applyFill="1" applyAlignment="1">
      <alignment horizontal="center" vertical="center"/>
    </xf>
    <xf fontId="27" fillId="33" borderId="0" numFmtId="164" xfId="0" applyNumberFormat="1" applyFont="1" applyFill="1" applyAlignment="1">
      <alignment horizontal="center" vertical="center" wrapText="1"/>
    </xf>
    <xf fontId="27" fillId="33" borderId="11" numFmtId="166" xfId="0" applyNumberFormat="1" applyFont="1" applyFill="1" applyBorder="1" applyAlignment="1">
      <alignment horizontal="center" vertical="center"/>
    </xf>
    <xf fontId="32" fillId="33" borderId="11" numFmtId="0" xfId="0" applyFont="1" applyFill="1" applyBorder="1" applyAlignment="1">
      <alignment horizontal="left" vertical="center"/>
    </xf>
    <xf fontId="27" fillId="35" borderId="0" numFmtId="4" xfId="0" applyNumberFormat="1" applyFont="1" applyFill="1" applyAlignment="1">
      <alignment horizontal="center" vertical="center" wrapText="1"/>
    </xf>
    <xf fontId="23" fillId="33" borderId="11" numFmtId="0" xfId="0" applyFont="1" applyFill="1" applyBorder="1" applyAlignment="1">
      <alignment horizontal="left" vertical="top" wrapText="1"/>
    </xf>
    <xf fontId="28" fillId="33" borderId="11" numFmtId="0" xfId="0" applyFont="1" applyFill="1" applyBorder="1" applyAlignment="1">
      <alignment horizontal="left" vertical="top" wrapText="1"/>
    </xf>
    <xf fontId="23" fillId="33" borderId="11" numFmtId="3" xfId="0" applyNumberFormat="1" applyFont="1" applyFill="1" applyBorder="1" applyAlignment="1">
      <alignment horizontal="center" vertical="top" wrapText="1"/>
    </xf>
    <xf fontId="23" fillId="33" borderId="11" numFmtId="4" xfId="0" applyNumberFormat="1" applyFont="1" applyFill="1" applyBorder="1" applyAlignment="1">
      <alignment horizontal="center" vertical="center" wrapText="1"/>
    </xf>
    <xf fontId="23" fillId="33" borderId="11" numFmtId="4" xfId="0" applyNumberFormat="1" applyFont="1" applyFill="1" applyBorder="1" applyAlignment="1">
      <alignment horizontal="center" vertical="center"/>
    </xf>
    <xf fontId="24" fillId="33" borderId="11" numFmtId="4" xfId="0" applyNumberFormat="1" applyFont="1" applyFill="1" applyBorder="1" applyAlignment="1">
      <alignment horizontal="center" vertical="center"/>
    </xf>
    <xf fontId="27" fillId="33" borderId="11" numFmtId="0" xfId="0" applyFont="1" applyFill="1" applyBorder="1" applyAlignment="1">
      <alignment vertical="center" wrapText="1"/>
    </xf>
    <xf fontId="30" fillId="33" borderId="17" numFmtId="4" xfId="0" applyNumberFormat="1" applyFont="1" applyFill="1" applyBorder="1" applyAlignment="1">
      <alignment horizontal="right" vertical="center"/>
    </xf>
    <xf fontId="30" fillId="33" borderId="13" numFmtId="4" xfId="0" applyNumberFormat="1" applyFont="1" applyFill="1" applyBorder="1" applyAlignment="1">
      <alignment horizontal="center" vertical="center"/>
    </xf>
    <xf fontId="30" fillId="0" borderId="0" numFmtId="4" xfId="0" applyNumberFormat="1" applyFont="1" applyAlignment="1">
      <alignment horizontal="center" vertical="center"/>
    </xf>
    <xf fontId="24" fillId="0" borderId="0" numFmtId="164" xfId="0" applyNumberFormat="1" applyFont="1" applyAlignment="1">
      <alignment horizontal="center" vertical="center"/>
    </xf>
    <xf fontId="23" fillId="0" borderId="0" numFmtId="0" xfId="0" applyFont="1" applyAlignment="1" applyProtection="1">
      <alignment vertical="center"/>
      <protection locked="0"/>
    </xf>
    <xf fontId="28" fillId="0" borderId="0" numFmtId="0" xfId="0" applyFont="1" applyAlignment="1" applyProtection="1">
      <alignment horizontal="left"/>
      <protection locked="0"/>
    </xf>
    <xf fontId="28" fillId="0" borderId="0" numFmtId="167" xfId="0" applyNumberFormat="1" applyFont="1" applyAlignment="1" applyProtection="1">
      <alignment vertical="center"/>
      <protection locked="0"/>
    </xf>
    <xf fontId="0" fillId="0" borderId="0" numFmtId="0" xfId="0"/>
    <xf fontId="0" fillId="0" borderId="0" numFmtId="4" xfId="0" applyNumberFormat="1"/>
    <xf fontId="32" fillId="0" borderId="0" numFmtId="0" xfId="0" applyFont="1"/>
    <xf fontId="32" fillId="0" borderId="0" numFmtId="0" xfId="0" applyFont="1" applyAlignment="1">
      <alignment horizontal="left"/>
    </xf>
    <xf fontId="27" fillId="0" borderId="0" numFmtId="0" xfId="0" applyFont="1" applyAlignment="1" applyProtection="1">
      <alignment horizontal="left" wrapText="1"/>
      <protection locked="0"/>
    </xf>
    <xf fontId="27" fillId="0" borderId="0" numFmtId="168" xfId="0" applyNumberFormat="1" applyFont="1" applyAlignment="1">
      <alignment horizontal="left" vertical="center" wrapText="1"/>
    </xf>
    <xf fontId="27" fillId="0" borderId="0" numFmtId="0" xfId="0" applyFont="1" applyAlignment="1">
      <alignment horizontal="center" vertical="center" wrapText="1"/>
    </xf>
    <xf fontId="27" fillId="0" borderId="0" numFmtId="3" xfId="0" applyNumberFormat="1" applyFont="1" applyAlignment="1">
      <alignment horizontal="center" vertical="center" wrapText="1"/>
    </xf>
    <xf fontId="27" fillId="0" borderId="0" numFmtId="164" xfId="0" applyNumberFormat="1" applyFont="1" applyAlignment="1" applyProtection="1">
      <alignment vertical="center"/>
      <protection locked="0"/>
    </xf>
    <xf fontId="27" fillId="0" borderId="0" numFmtId="4" xfId="0" applyNumberFormat="1" applyFont="1" applyAlignment="1" applyProtection="1">
      <alignment vertical="center"/>
      <protection locked="0"/>
    </xf>
    <xf fontId="27" fillId="0" borderId="0" numFmtId="0" xfId="0" applyFont="1" applyAlignment="1">
      <alignment horizontal="left"/>
    </xf>
    <xf fontId="27" fillId="0" borderId="0" numFmtId="167" xfId="0" applyNumberFormat="1" applyFont="1" applyAlignment="1" applyProtection="1">
      <alignment horizontal="center" vertical="center"/>
      <protection locked="0"/>
    </xf>
    <xf fontId="27" fillId="0" borderId="0" numFmtId="0" xfId="0" applyFont="1" applyAlignment="1" applyProtection="1">
      <alignment horizontal="center" wrapText="1"/>
      <protection locked="0"/>
    </xf>
    <xf fontId="30" fillId="0" borderId="0" numFmtId="4" xfId="0" applyNumberFormat="1" applyFont="1" applyAlignment="1" applyProtection="1">
      <alignment vertical="center"/>
      <protection locked="0"/>
    </xf>
    <xf fontId="27" fillId="0" borderId="0" numFmtId="0" xfId="0" applyFont="1"/>
    <xf fontId="23" fillId="0" borderId="0" numFmtId="4" xfId="0" applyNumberFormat="1" applyFont="1"/>
    <xf fontId="34" fillId="0" borderId="0" numFmtId="0" xfId="0" applyFont="1"/>
  </cellXfs>
  <cellStyles count="52">
    <cellStyle name="20% — акцент1" xfId="1" builtinId="30"/>
    <cellStyle name="20% — акцент2" xfId="2" builtinId="34"/>
    <cellStyle name="20% — акцент3" xfId="3" builtinId="38"/>
    <cellStyle name="20% — акцент4" xfId="4" builtinId="42"/>
    <cellStyle name="20% — акцент5" xfId="5" builtinId="46"/>
    <cellStyle name="20% — акцент6" xfId="6" builtinId="50"/>
    <cellStyle name="40% — акцент1" xfId="7" builtinId="31"/>
    <cellStyle name="40% — акцент2" xfId="8" builtinId="35"/>
    <cellStyle name="40% — акцент3" xfId="9" builtinId="39"/>
    <cellStyle name="40% — акцент4" xfId="10" builtinId="43"/>
    <cellStyle name="40% — акцент5" xfId="11" builtinId="47"/>
    <cellStyle name="40% — акцент6" xfId="12" builtinId="51"/>
    <cellStyle name="60% — акцент1" xfId="13" builtinId="32"/>
    <cellStyle name="60% — акцент2" xfId="14" builtinId="36"/>
    <cellStyle name="60% — акцент3" xfId="15" builtinId="40"/>
    <cellStyle name="60% — акцент4" xfId="16" builtinId="44"/>
    <cellStyle name="60% — акцент5" xfId="17" builtinId="48"/>
    <cellStyle name="60% — акцент6" xfId="18" builtinId="52"/>
    <cellStyle name="Акцент1" xfId="19" builtinId="29"/>
    <cellStyle name="Акцент2" xfId="20" builtinId="33"/>
    <cellStyle name="Акцент3" xfId="21" builtinId="37"/>
    <cellStyle name="Акцент4" xfId="22" builtinId="41"/>
    <cellStyle name="Акцент5" xfId="23" builtinId="45"/>
    <cellStyle name="Акцент6" xfId="24" builtinId="49"/>
    <cellStyle name="Ввод " xfId="25" builtinId="20"/>
    <cellStyle name="Вывод" xfId="26" builtinId="21"/>
    <cellStyle name="Вычисление" xfId="27" builtinId="22"/>
    <cellStyle name="Гиперссылка" xfId="28" builtinId="8"/>
    <cellStyle name="Денежный" xfId="29" builtinId="4"/>
    <cellStyle name="Денежный [0]" xfId="30" builtinId="7"/>
    <cellStyle name="Заголовок 1" xfId="31" builtinId="16"/>
    <cellStyle name="Заголовок 2" xfId="32" builtinId="17"/>
    <cellStyle name="Заголовок 3" xfId="33" builtinId="18"/>
    <cellStyle name="Заголовок 4" xfId="34" builtinId="19"/>
    <cellStyle name="Итог" xfId="35" builtinId="25"/>
    <cellStyle name="Контрольная ячейка" xfId="36" builtinId="23"/>
    <cellStyle name="Название" xfId="37" builtinId="15"/>
    <cellStyle name="Нейтральный" xfId="38" builtinId="28"/>
    <cellStyle name="Обычный" xfId="0" builtinId="0"/>
    <cellStyle name="Обычный 2" xfId="39"/>
    <cellStyle name="Обычный 3" xfId="40"/>
    <cellStyle name="Открывавшаяся гиперссылка" xfId="41" builtinId="9"/>
    <cellStyle name="Плохой" xfId="42" builtinId="27"/>
    <cellStyle name="Пояснение" xfId="43" builtinId="53"/>
    <cellStyle name="Примечание" xfId="44" builtinId="10"/>
    <cellStyle name="Процентный" xfId="45" builtinId="5"/>
    <cellStyle name="Связанная ячейка" xfId="46" builtinId="24"/>
    <cellStyle name="Текст предупреждения" xfId="47" builtinId="11"/>
    <cellStyle name="Финансовый" xfId="48" builtinId="3"/>
    <cellStyle name="Финансовый [0]" xfId="49" builtinId="6"/>
    <cellStyle name="Финансовый 2" xfId="50"/>
    <cellStyle name="Хороший" xfId="5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media1.svg"/><Relationship Id="rId3" Type="http://schemas.openxmlformats.org/officeDocument/2006/relationships/image" Target="../media/image2.png"/><Relationship Id="rId4" Type="http://schemas.openxmlformats.org/officeDocument/2006/relationships/image" Target="../media/media2.svg"/><Relationship Id="rId5" Type="http://schemas.openxmlformats.org/officeDocument/2006/relationships/image" Target="../media/image3.png"/><Relationship Id="rId6" Type="http://schemas.openxmlformats.org/officeDocument/2006/relationships/image" Target="../media/media3.svg"/><Relationship Id="rId7" Type="http://schemas.openxmlformats.org/officeDocument/2006/relationships/image" Target="../media/image4.png"/><Relationship Id="rId8" Type="http://schemas.openxmlformats.org/officeDocument/2006/relationships/image" Target="../media/media4.sv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11</xdr:col>
      <xdr:colOff>0</xdr:colOff>
      <xdr:row>4</xdr:row>
      <xdr:rowOff>956368</xdr:rowOff>
    </xdr:from>
    <xdr:to>
      <xdr:col>12</xdr:col>
      <xdr:colOff>18229</xdr:colOff>
      <xdr:row>4</xdr:row>
      <xdr:rowOff>1301948</xdr:rowOff>
    </xdr:to>
    <xdr:pic>
      <xdr:nvPicPr>
        <xdr:cNvPr id="8373" name="Picture 1"/>
        <xdr:cNvPicPr>
          <a:picLocks noChangeAspect="1"/>
        </xdr:cNvPicPr>
      </xdr:nvPicPr>
      <xdr:blipFill>
        <a:blip r:embed="rId1">
          <a:extLst>
            <a:ext uri="{96DAC541-7B7A-43D3-8B79-37D633B846F1}">
              <asvg:svgBlip xmlns:asvg="http://schemas.microsoft.com/office/drawing/2016/SVG/main" r:embed="rId2"/>
            </a:ext>
          </a:extLst>
        </a:blip>
        <a:stretch/>
      </xdr:blipFill>
      <xdr:spPr bwMode="auto">
        <a:xfrm>
          <a:off x="0" y="0"/>
          <a:ext cx="0" cy="0"/>
        </a:xfrm>
        <a:prstGeom prst="rect">
          <a:avLst/>
        </a:prstGeom>
        <a:noFill/>
      </xdr:spPr>
    </xdr:pic>
    <xdr:clientData/>
  </xdr:twoCellAnchor>
  <xdr:twoCellAnchor editAs="twoCell">
    <xdr:from>
      <xdr:col>10</xdr:col>
      <xdr:colOff>18398</xdr:colOff>
      <xdr:row>4</xdr:row>
      <xdr:rowOff>924222</xdr:rowOff>
    </xdr:from>
    <xdr:to>
      <xdr:col>10</xdr:col>
      <xdr:colOff>819150</xdr:colOff>
      <xdr:row>4</xdr:row>
      <xdr:rowOff>1366242</xdr:rowOff>
    </xdr:to>
    <xdr:pic>
      <xdr:nvPicPr>
        <xdr:cNvPr id="8374" name="Picture 2"/>
        <xdr:cNvPicPr>
          <a:picLocks noChangeAspect="1"/>
        </xdr:cNvPicPr>
      </xdr:nvPicPr>
      <xdr:blipFill>
        <a:blip r:embed="rId3">
          <a:extLst>
            <a:ext uri="{96DAC541-7B7A-43D3-8B79-37D633B846F1}">
              <asvg:svgBlip xmlns:asvg="http://schemas.microsoft.com/office/drawing/2016/SVG/main" r:embed="rId4"/>
            </a:ext>
          </a:extLst>
        </a:blip>
        <a:stretch/>
      </xdr:blipFill>
      <xdr:spPr bwMode="auto">
        <a:xfrm>
          <a:off x="0" y="0"/>
          <a:ext cx="0" cy="0"/>
        </a:xfrm>
        <a:prstGeom prst="rect">
          <a:avLst/>
        </a:prstGeom>
        <a:noFill/>
      </xdr:spPr>
    </xdr:pic>
    <xdr:clientData/>
  </xdr:twoCellAnchor>
  <xdr:twoCellAnchor editAs="twoCell">
    <xdr:from>
      <xdr:col>12</xdr:col>
      <xdr:colOff>44946</xdr:colOff>
      <xdr:row>4</xdr:row>
      <xdr:rowOff>1591270</xdr:rowOff>
    </xdr:from>
    <xdr:to>
      <xdr:col>12</xdr:col>
      <xdr:colOff>1300627</xdr:colOff>
      <xdr:row>4</xdr:row>
      <xdr:rowOff>1968996</xdr:rowOff>
    </xdr:to>
    <xdr:pic>
      <xdr:nvPicPr>
        <xdr:cNvPr id="8375" name="Picture 5"/>
        <xdr:cNvPicPr>
          <a:picLocks noChangeAspect="1"/>
        </xdr:cNvPicPr>
      </xdr:nvPicPr>
      <xdr:blipFill>
        <a:blip r:embed="rId5">
          <a:extLst>
            <a:ext uri="{96DAC541-7B7A-43D3-8B79-37D633B846F1}">
              <asvg:svgBlip xmlns:asvg="http://schemas.microsoft.com/office/drawing/2016/SVG/main" r:embed="rId6"/>
            </a:ext>
          </a:extLst>
        </a:blip>
        <a:stretch/>
      </xdr:blipFill>
      <xdr:spPr bwMode="auto">
        <a:xfrm>
          <a:off x="0" y="0"/>
          <a:ext cx="0" cy="0"/>
        </a:xfrm>
        <a:prstGeom prst="rect">
          <a:avLst/>
        </a:prstGeom>
        <a:noFill/>
      </xdr:spPr>
    </xdr:pic>
    <xdr:clientData/>
  </xdr:twoCellAnchor>
  <xdr:twoCellAnchor editAs="twoCell">
    <xdr:from>
      <xdr:col>12</xdr:col>
      <xdr:colOff>191019</xdr:colOff>
      <xdr:row>4</xdr:row>
      <xdr:rowOff>1486792</xdr:rowOff>
    </xdr:from>
    <xdr:to>
      <xdr:col>12</xdr:col>
      <xdr:colOff>337095</xdr:colOff>
      <xdr:row>4</xdr:row>
      <xdr:rowOff>1711821</xdr:rowOff>
    </xdr:to>
    <xdr:pic>
      <xdr:nvPicPr>
        <xdr:cNvPr id="8376" name="Picture 6"/>
        <xdr:cNvPicPr>
          <a:picLocks noChangeAspect="1"/>
        </xdr:cNvPicPr>
      </xdr:nvPicPr>
      <xdr:blipFill>
        <a:blip r:embed="rId7">
          <a:extLst>
            <a:ext uri="{96DAC541-7B7A-43D3-8B79-37D633B846F1}">
              <asvg:svgBlip xmlns:asvg="http://schemas.microsoft.com/office/drawing/2016/SVG/main" r:embed="rId8"/>
            </a:ext>
          </a:extLst>
        </a:blip>
        <a:stretch/>
      </xdr:blipFill>
      <xdr:spPr bwMode="auto">
        <a:xfrm>
          <a:off x="0" y="0"/>
          <a:ext cx="0" cy="0"/>
        </a:xfrm>
        <a:prstGeom prst="rect">
          <a:avLst/>
        </a:prstGeom>
        <a:noFill/>
      </xdr:spPr>
    </xdr:pic>
    <xdr:clientData/>
  </xdr:two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lnDef>
  </a:objectDefaults>
</a:theme>
</file>

<file path=xl/worksheets/_rels/sheet2.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7" zoomScale="100" workbookViewId="0">
      <selection activeCell="C9" activeCellId="0" sqref="C9"/>
    </sheetView>
  </sheetViews>
  <sheetFormatPr baseColWidth="8" defaultRowHeight="12.75" customHeight="1"/>
  <cols>
    <col customWidth="1" min="1" max="1" style="1" width="36.855499999999999"/>
    <col customWidth="1" min="2" max="2" style="1" width="45.285200000000003"/>
    <col customWidth="1" min="3" max="3" style="1" width="18.140599999999999"/>
    <col customWidth="1" min="4" max="4" style="1" width="38"/>
    <col customWidth="1" min="5" max="10" style="1" width="28.5703"/>
    <col customWidth="1" min="11" max="257" style="1" width="9.1406200000000002"/>
  </cols>
  <sheetData>
    <row r="1" ht="63.75" customHeight="1">
      <c r="C1" s="2" t="s">
        <v>0</v>
      </c>
      <c r="D1" s="3"/>
    </row>
    <row r="2" ht="19.5" customHeight="1">
      <c r="C2" s="4" t="s">
        <v>1</v>
      </c>
      <c r="D2" s="4"/>
    </row>
    <row r="3" ht="19.5" customHeight="1">
      <c r="C3" s="5" t="s">
        <v>2</v>
      </c>
      <c r="D3" s="5"/>
    </row>
    <row r="4" ht="18.75" customHeight="1">
      <c r="C4" s="5" t="s">
        <v>3</v>
      </c>
      <c r="D4" s="5"/>
    </row>
    <row r="5" ht="18.75" customHeight="1">
      <c r="C5" s="5" t="s">
        <v>4</v>
      </c>
      <c r="D5" s="5"/>
    </row>
    <row r="6" ht="45" customHeight="1">
      <c r="C6" s="5"/>
      <c r="D6" s="5"/>
    </row>
    <row r="7" ht="72" customHeight="1">
      <c r="A7" s="6" t="s">
        <v>5</v>
      </c>
      <c r="B7" s="6"/>
      <c r="C7" s="6"/>
      <c r="D7" s="6"/>
    </row>
    <row r="8" s="7" customFormat="1" ht="81.75" customHeight="1">
      <c r="A8" s="8" t="s">
        <v>6</v>
      </c>
      <c r="B8" s="8" t="s">
        <v>7</v>
      </c>
      <c r="C8" s="8" t="s">
        <v>8</v>
      </c>
      <c r="D8" s="8" t="s">
        <v>9</v>
      </c>
    </row>
    <row r="9" s="9" customFormat="1" ht="105" customHeight="1">
      <c r="A9" s="10"/>
      <c r="B9" s="10" t="s">
        <v>10</v>
      </c>
      <c r="C9" s="11">
        <f>K12</f>
        <v>0</v>
      </c>
      <c r="D9" s="12" t="s">
        <v>11</v>
      </c>
    </row>
    <row r="10" s="9" customFormat="1" ht="30" customHeight="1">
      <c r="A10" s="13"/>
      <c r="B10" s="13"/>
      <c r="C10" s="14"/>
      <c r="D10" s="15"/>
    </row>
    <row r="11" ht="15.75" customHeight="1">
      <c r="A11" s="16" t="s">
        <v>12</v>
      </c>
    </row>
    <row r="12" s="17" customFormat="1" ht="24" customHeight="1">
      <c r="A12" s="18"/>
      <c r="C12" s="17"/>
      <c r="D12" s="19" t="s">
        <v>13</v>
      </c>
    </row>
    <row r="13" s="17" customFormat="1" ht="18.75" customHeight="1">
      <c r="A13" s="18"/>
      <c r="C13" s="20"/>
      <c r="D13" s="20"/>
    </row>
    <row r="14" s="17" customFormat="1" ht="11.25" customHeight="1">
      <c r="A14" s="18"/>
      <c r="C14" s="20"/>
      <c r="D14" s="21" t="s">
        <v>14</v>
      </c>
    </row>
    <row r="15" s="1" customFormat="1" ht="19.5" customHeight="1">
      <c r="A15" s="16"/>
      <c r="C15" s="22"/>
    </row>
    <row r="16" s="17" customFormat="1" ht="48" customHeight="1">
      <c r="A16" s="18"/>
      <c r="D16" s="23"/>
    </row>
    <row r="17" s="1" customFormat="1" ht="16.5" customHeight="1"/>
    <row r="18" s="1" customFormat="1">
      <c r="D18" s="24"/>
    </row>
  </sheetData>
  <mergeCells count="6">
    <mergeCell ref="C1:D1"/>
    <mergeCell ref="C2:D2"/>
    <mergeCell ref="C3:D3"/>
    <mergeCell ref="C4:D4"/>
    <mergeCell ref="C5:D5"/>
    <mergeCell ref="A7:D7"/>
  </mergeCells>
  <printOptions headings="0" gridLines="0"/>
  <pageMargins left="0.19684999999999997" right="0.19684999999999997" top="0.19684999999999997" bottom="0.19684999999999997" header="0.19684999999999997" footer="0.31496099999999999"/>
  <pageSetup paperSize="9" scale="90" firstPageNumber="1" fitToWidth="1" fitToHeight="1" pageOrder="downThenOver" orientation="landscape" usePrinterDefaults="1" blackAndWhite="0" draft="0" cellComments="none" useFirstPageNumber="0" errors="displayed" horizontalDpi="600" verticalDpi="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view="pageBreakPreview" topLeftCell="A18" zoomScale="100" workbookViewId="0">
      <selection activeCell="A15" activeCellId="0" sqref="A15:P16"/>
    </sheetView>
  </sheetViews>
  <sheetFormatPr baseColWidth="8" defaultRowHeight="12.75" customHeight="1"/>
  <cols>
    <col customWidth="1" min="1" max="1" style="1" width="6.7109399999999999"/>
    <col customWidth="1" min="2" max="2" style="1" width="21.2852"/>
    <col customWidth="1" min="3" max="3" style="1" width="13.2852"/>
    <col customWidth="1" hidden="1" min="4" max="4" style="1" width="5.1406200000000002"/>
    <col customWidth="1" min="5" max="6" style="1" width="8.4257799999999996"/>
    <col customWidth="1" min="7" max="9" style="1" width="13.855499999999999"/>
    <col customWidth="1" min="10" max="10" style="1" width="14.710900000000001"/>
    <col customWidth="1" min="11" max="11" style="1" width="12.5703"/>
    <col customWidth="1" min="12" max="12" style="1" width="14.2852"/>
    <col customWidth="1" min="13" max="13" style="1" width="22.5703"/>
    <col customWidth="1" min="14" max="14" style="1" width="13.425800000000001"/>
    <col customWidth="1" min="15" max="15" style="1" width="16.710899999999999"/>
    <col customWidth="1" min="16" max="16" style="1" width="14"/>
    <col customWidth="1" min="17" max="17" style="1" width="17"/>
    <col customWidth="1" min="18" max="18" style="1" width="12.710900000000001"/>
    <col customWidth="1" min="19" max="19" style="1" width="11"/>
    <col customWidth="1" min="20" max="257" style="1" width="9.1406200000000002"/>
  </cols>
  <sheetData>
    <row r="1" ht="53.25" customHeight="1">
      <c r="M1" s="25"/>
      <c r="N1" s="25"/>
      <c r="O1" s="25"/>
      <c r="P1" s="25"/>
    </row>
    <row r="2" ht="15">
      <c r="A2" s="26" t="s">
        <v>15</v>
      </c>
      <c r="B2" s="27"/>
      <c r="C2" s="27"/>
      <c r="D2" s="27"/>
      <c r="E2" s="27"/>
      <c r="F2" s="27"/>
      <c r="G2" s="27"/>
      <c r="H2" s="27"/>
      <c r="I2" s="27"/>
      <c r="J2" s="27"/>
      <c r="K2" s="27"/>
      <c r="L2" s="27"/>
      <c r="M2" s="27"/>
      <c r="N2" s="27"/>
      <c r="O2" s="27"/>
      <c r="P2" s="27"/>
    </row>
    <row r="3" s="28" customFormat="1" ht="33" customHeight="1">
      <c r="A3" s="29" t="s">
        <v>16</v>
      </c>
      <c r="B3" s="30"/>
      <c r="C3" s="30"/>
      <c r="D3" s="30"/>
      <c r="E3" s="30"/>
      <c r="F3" s="30"/>
      <c r="G3" s="30"/>
      <c r="H3" s="30"/>
      <c r="I3" s="31"/>
      <c r="J3" s="31"/>
      <c r="K3" s="31"/>
      <c r="L3" s="31"/>
      <c r="M3" s="31"/>
      <c r="N3" s="31"/>
      <c r="O3" s="31"/>
      <c r="P3" s="31"/>
      <c r="Q3" s="6"/>
      <c r="R3" s="32"/>
      <c r="S3" s="28"/>
    </row>
    <row r="4" s="7" customFormat="1" ht="44.25" customHeight="1">
      <c r="A4" s="33" t="s">
        <v>17</v>
      </c>
      <c r="B4" s="34" t="s">
        <v>18</v>
      </c>
      <c r="C4" s="34"/>
      <c r="D4" s="34"/>
      <c r="E4" s="34" t="s">
        <v>19</v>
      </c>
      <c r="F4" s="35" t="s">
        <v>20</v>
      </c>
      <c r="G4" s="36" t="s">
        <v>21</v>
      </c>
      <c r="H4" s="37"/>
      <c r="I4" s="37"/>
      <c r="J4" s="38" t="s">
        <v>22</v>
      </c>
      <c r="K4" s="38"/>
      <c r="L4" s="39"/>
      <c r="M4" s="34" t="s">
        <v>23</v>
      </c>
      <c r="N4" s="34"/>
      <c r="O4" s="34"/>
      <c r="P4" s="36"/>
      <c r="Q4" s="40"/>
      <c r="R4" s="7"/>
      <c r="S4" s="7"/>
    </row>
    <row r="5" s="7" customFormat="1" ht="162" customHeight="1">
      <c r="A5" s="41"/>
      <c r="B5" s="42"/>
      <c r="C5" s="42"/>
      <c r="D5" s="42"/>
      <c r="E5" s="42"/>
      <c r="F5" s="43"/>
      <c r="G5" s="44" t="s">
        <v>24</v>
      </c>
      <c r="H5" s="44" t="s">
        <v>25</v>
      </c>
      <c r="I5" s="44" t="s">
        <v>26</v>
      </c>
      <c r="J5" s="42" t="s">
        <v>27</v>
      </c>
      <c r="K5" s="45" t="s">
        <v>28</v>
      </c>
      <c r="L5" s="45" t="s">
        <v>29</v>
      </c>
      <c r="M5" s="46" t="s">
        <v>30</v>
      </c>
      <c r="N5" s="47" t="s">
        <v>31</v>
      </c>
      <c r="O5" s="47" t="s">
        <v>32</v>
      </c>
      <c r="P5" s="48" t="s">
        <v>33</v>
      </c>
      <c r="Q5" s="49"/>
      <c r="R5" s="13"/>
      <c r="S5" s="7"/>
    </row>
    <row r="6" s="50" customFormat="1" ht="29.25" customHeight="1">
      <c r="A6" s="51">
        <v>1</v>
      </c>
      <c r="B6" s="52" t="s">
        <v>34</v>
      </c>
      <c r="C6" s="53" t="s">
        <v>35</v>
      </c>
      <c r="D6" s="54"/>
      <c r="E6" s="55" t="s">
        <v>36</v>
      </c>
      <c r="F6" s="56">
        <v>1</v>
      </c>
      <c r="G6" s="57">
        <v>760</v>
      </c>
      <c r="H6" s="57">
        <v>600</v>
      </c>
      <c r="I6" s="57">
        <v>740</v>
      </c>
      <c r="J6" s="58">
        <f t="shared" ref="J6:J9" si="0">AVERAGE(G6:I6)</f>
        <v>700</v>
      </c>
      <c r="K6" s="57">
        <f t="shared" ref="K6:K9" si="1">SQRT((POWER(G6-J6,2)+POWER(H6-J6,2)+POWER(I6-J6,2))/(3-1))</f>
        <v>87.177978870813476</v>
      </c>
      <c r="L6" s="59">
        <f t="shared" ref="L6:L9" si="2">K6/J6*100</f>
        <v>12.453996981544782</v>
      </c>
      <c r="M6" s="57">
        <f t="shared" ref="M6:M9" si="3">J6*F6</f>
        <v>700</v>
      </c>
      <c r="N6" s="58">
        <f t="shared" ref="N6:N9" si="4">M6/F6</f>
        <v>700</v>
      </c>
      <c r="O6" s="57">
        <f t="shared" ref="O6:O8" si="5">ROUNDDOWN(N6,2)</f>
        <v>700</v>
      </c>
      <c r="P6" s="60">
        <f>F6*H6</f>
        <v>600</v>
      </c>
      <c r="Q6" s="61"/>
      <c r="R6" s="62"/>
      <c r="S6" s="63"/>
      <c r="T6" s="64"/>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0"/>
      <c r="IN6" s="50"/>
      <c r="IO6" s="50"/>
      <c r="IP6" s="50"/>
      <c r="IQ6" s="50"/>
      <c r="IR6" s="50"/>
      <c r="IS6" s="50"/>
      <c r="IT6" s="50"/>
      <c r="IU6" s="50"/>
      <c r="IV6" s="50"/>
      <c r="IW6" s="50"/>
    </row>
    <row r="7" s="50" customFormat="1" ht="39.75" customHeight="1">
      <c r="A7" s="65"/>
      <c r="B7" s="66"/>
      <c r="C7" s="53" t="s">
        <v>37</v>
      </c>
      <c r="D7" s="54"/>
      <c r="E7" s="55" t="s">
        <v>36</v>
      </c>
      <c r="F7" s="56">
        <v>1</v>
      </c>
      <c r="G7" s="57">
        <v>860</v>
      </c>
      <c r="H7" s="57">
        <v>750</v>
      </c>
      <c r="I7" s="57">
        <v>850</v>
      </c>
      <c r="J7" s="58">
        <f t="shared" si="0"/>
        <v>820</v>
      </c>
      <c r="K7" s="57">
        <f t="shared" si="1"/>
        <v>60.827625302982199</v>
      </c>
      <c r="L7" s="59">
        <f t="shared" si="2"/>
        <v>7.4180030857295369</v>
      </c>
      <c r="M7" s="57">
        <f t="shared" si="3"/>
        <v>820</v>
      </c>
      <c r="N7" s="58">
        <f t="shared" si="4"/>
        <v>820</v>
      </c>
      <c r="O7" s="57">
        <f>ROUNDUP(N7,2)</f>
        <v>820</v>
      </c>
      <c r="P7" s="60">
        <f>F7*H7</f>
        <v>750</v>
      </c>
      <c r="Q7" s="61"/>
      <c r="R7" s="62"/>
      <c r="S7" s="63"/>
      <c r="T7" s="64"/>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c r="IV7" s="50"/>
      <c r="IW7" s="50"/>
    </row>
    <row r="8" s="50" customFormat="1" ht="35.25" customHeight="1">
      <c r="A8" s="65"/>
      <c r="B8" s="66"/>
      <c r="C8" s="53" t="s">
        <v>38</v>
      </c>
      <c r="D8" s="54"/>
      <c r="E8" s="55" t="s">
        <v>36</v>
      </c>
      <c r="F8" s="56">
        <v>1</v>
      </c>
      <c r="G8" s="57">
        <v>860</v>
      </c>
      <c r="H8" s="57">
        <v>750</v>
      </c>
      <c r="I8" s="57">
        <v>850</v>
      </c>
      <c r="J8" s="58">
        <f t="shared" si="0"/>
        <v>820</v>
      </c>
      <c r="K8" s="57">
        <f t="shared" si="1"/>
        <v>60.827625302982199</v>
      </c>
      <c r="L8" s="59">
        <f t="shared" si="2"/>
        <v>7.4180030857295369</v>
      </c>
      <c r="M8" s="57">
        <f t="shared" si="3"/>
        <v>820</v>
      </c>
      <c r="N8" s="58">
        <f t="shared" si="4"/>
        <v>820</v>
      </c>
      <c r="O8" s="57">
        <f t="shared" si="5"/>
        <v>820</v>
      </c>
      <c r="P8" s="60">
        <f>F8*H8</f>
        <v>750</v>
      </c>
      <c r="Q8" s="61"/>
      <c r="R8" s="62"/>
      <c r="S8" s="63"/>
      <c r="T8" s="64"/>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row>
    <row r="9" s="50" customFormat="1" ht="36.75" customHeight="1">
      <c r="A9" s="65"/>
      <c r="B9" s="66"/>
      <c r="C9" s="53" t="s">
        <v>39</v>
      </c>
      <c r="D9" s="54"/>
      <c r="E9" s="55" t="s">
        <v>36</v>
      </c>
      <c r="F9" s="56">
        <v>1</v>
      </c>
      <c r="G9" s="57">
        <v>860</v>
      </c>
      <c r="H9" s="57">
        <v>750</v>
      </c>
      <c r="I9" s="57">
        <v>850</v>
      </c>
      <c r="J9" s="58">
        <f t="shared" si="0"/>
        <v>820</v>
      </c>
      <c r="K9" s="57">
        <f t="shared" si="1"/>
        <v>60.827625302982199</v>
      </c>
      <c r="L9" s="59">
        <f t="shared" si="2"/>
        <v>7.4180030857295369</v>
      </c>
      <c r="M9" s="57">
        <f t="shared" si="3"/>
        <v>820</v>
      </c>
      <c r="N9" s="58">
        <f t="shared" si="4"/>
        <v>820</v>
      </c>
      <c r="O9" s="61">
        <f>ROUNDUP(N9,2)</f>
        <v>820</v>
      </c>
      <c r="P9" s="60">
        <f>F9*H9</f>
        <v>750</v>
      </c>
      <c r="Q9" s="61"/>
      <c r="R9" s="62"/>
      <c r="S9" s="63"/>
      <c r="T9" s="64"/>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c r="HW9" s="50"/>
      <c r="HX9" s="50"/>
      <c r="HY9" s="50"/>
      <c r="HZ9" s="50"/>
      <c r="IA9" s="50"/>
      <c r="IB9" s="50"/>
      <c r="IC9" s="50"/>
      <c r="ID9" s="50"/>
      <c r="IE9" s="50"/>
      <c r="IF9" s="50"/>
      <c r="IG9" s="50"/>
      <c r="IH9" s="50"/>
      <c r="II9" s="50"/>
      <c r="IJ9" s="50"/>
      <c r="IK9" s="50"/>
      <c r="IL9" s="50"/>
      <c r="IM9" s="50"/>
      <c r="IN9" s="50"/>
      <c r="IO9" s="50"/>
      <c r="IP9" s="50"/>
      <c r="IQ9" s="50"/>
      <c r="IR9" s="50"/>
      <c r="IS9" s="50"/>
      <c r="IT9" s="50"/>
      <c r="IU9" s="50"/>
      <c r="IV9" s="50"/>
      <c r="IW9" s="50"/>
    </row>
    <row r="10" s="67" customFormat="1" ht="39.75" customHeight="1">
      <c r="A10" s="65"/>
      <c r="B10" s="66"/>
      <c r="C10" s="68" t="s">
        <v>40</v>
      </c>
      <c r="D10" s="68"/>
      <c r="E10" s="55" t="s">
        <v>36</v>
      </c>
      <c r="F10" s="56">
        <v>1</v>
      </c>
      <c r="G10" s="57">
        <v>860</v>
      </c>
      <c r="H10" s="57">
        <v>750</v>
      </c>
      <c r="I10" s="57">
        <v>850</v>
      </c>
      <c r="J10" s="58">
        <f t="shared" ref="J10:J28" si="6">AVERAGE(G10:I10)</f>
        <v>820</v>
      </c>
      <c r="K10" s="69">
        <f t="shared" ref="K10:K28" si="7">SQRT((POWER(G10-J10,2)+POWER(H10-J10,2)+POWER(I10-J10,2))/(3-1))</f>
        <v>60.827625302982199</v>
      </c>
      <c r="L10" s="70">
        <f t="shared" ref="L10:L28" si="8">K10/J10*100</f>
        <v>7.4180030857295369</v>
      </c>
      <c r="M10" s="57">
        <f t="shared" ref="M10:M28" si="9">J10*F10</f>
        <v>820</v>
      </c>
      <c r="N10" s="58">
        <f t="shared" ref="N10:N28" si="10">M10/F10</f>
        <v>820</v>
      </c>
      <c r="O10" s="57">
        <f t="shared" ref="O10:O22" si="11">ROUNDDOWN(N10,2)</f>
        <v>820</v>
      </c>
      <c r="P10" s="60">
        <f>F10*H10</f>
        <v>750</v>
      </c>
      <c r="Q10" s="61"/>
      <c r="R10" s="71"/>
      <c r="S10" s="63"/>
      <c r="T10" s="64"/>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c r="IW10" s="67"/>
    </row>
    <row r="11" s="67" customFormat="1" ht="36.75" customHeight="1">
      <c r="A11" s="72"/>
      <c r="B11" s="73"/>
      <c r="C11" s="53" t="s">
        <v>41</v>
      </c>
      <c r="D11" s="74"/>
      <c r="E11" s="55" t="s">
        <v>36</v>
      </c>
      <c r="F11" s="56">
        <v>1</v>
      </c>
      <c r="G11" s="57">
        <v>860</v>
      </c>
      <c r="H11" s="57">
        <v>750</v>
      </c>
      <c r="I11" s="57">
        <v>850</v>
      </c>
      <c r="J11" s="58">
        <f t="shared" si="6"/>
        <v>820</v>
      </c>
      <c r="K11" s="69">
        <f t="shared" si="7"/>
        <v>60.827625302982199</v>
      </c>
      <c r="L11" s="70">
        <f t="shared" si="8"/>
        <v>7.4180030857295369</v>
      </c>
      <c r="M11" s="57">
        <f t="shared" si="9"/>
        <v>820</v>
      </c>
      <c r="N11" s="58">
        <f t="shared" si="10"/>
        <v>820</v>
      </c>
      <c r="O11" s="57">
        <f t="shared" si="11"/>
        <v>820</v>
      </c>
      <c r="P11" s="60">
        <f>F11*H11</f>
        <v>750</v>
      </c>
      <c r="Q11" s="61"/>
      <c r="R11" s="71"/>
      <c r="S11" s="63"/>
      <c r="T11" s="64"/>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c r="IW11" s="67"/>
    </row>
    <row r="12" s="75" customFormat="1" ht="46.5" customHeight="1">
      <c r="A12" s="76">
        <v>2</v>
      </c>
      <c r="B12" s="77" t="s">
        <v>42</v>
      </c>
      <c r="C12" s="53" t="s">
        <v>35</v>
      </c>
      <c r="D12" s="54"/>
      <c r="E12" s="78" t="s">
        <v>36</v>
      </c>
      <c r="F12" s="79">
        <v>1</v>
      </c>
      <c r="G12" s="80">
        <v>650</v>
      </c>
      <c r="H12" s="80">
        <v>600</v>
      </c>
      <c r="I12" s="80">
        <v>670</v>
      </c>
      <c r="J12" s="81">
        <f t="shared" si="6"/>
        <v>640</v>
      </c>
      <c r="K12" s="82">
        <f t="shared" si="7"/>
        <v>36.055512754639892</v>
      </c>
      <c r="L12" s="83">
        <f t="shared" si="8"/>
        <v>5.6336738679124831</v>
      </c>
      <c r="M12" s="84">
        <f t="shared" si="9"/>
        <v>640</v>
      </c>
      <c r="N12" s="85">
        <f t="shared" si="10"/>
        <v>640</v>
      </c>
      <c r="O12" s="57">
        <f t="shared" ref="O12:O15" si="12">ROUNDUP(N12,2)</f>
        <v>640</v>
      </c>
      <c r="P12" s="60">
        <f>F12*H12</f>
        <v>600</v>
      </c>
      <c r="Q12" s="86"/>
      <c r="R12" s="87"/>
      <c r="S12" s="88"/>
      <c r="T12" s="89"/>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c r="FH12" s="75"/>
      <c r="FI12" s="75"/>
      <c r="FJ12" s="75"/>
      <c r="FK12" s="75"/>
      <c r="FL12" s="75"/>
      <c r="FM12" s="75"/>
      <c r="FN12" s="75"/>
      <c r="FO12" s="75"/>
      <c r="FP12" s="75"/>
      <c r="FQ12" s="75"/>
      <c r="FR12" s="75"/>
      <c r="FS12" s="75"/>
      <c r="FT12" s="75"/>
      <c r="FU12" s="75"/>
      <c r="FV12" s="75"/>
      <c r="FW12" s="75"/>
      <c r="FX12" s="75"/>
      <c r="FY12" s="75"/>
      <c r="FZ12" s="75"/>
      <c r="GA12" s="75"/>
      <c r="GB12" s="75"/>
      <c r="GC12" s="75"/>
      <c r="GD12" s="75"/>
      <c r="GE12" s="75"/>
      <c r="GF12" s="75"/>
      <c r="GG12" s="75"/>
      <c r="GH12" s="75"/>
      <c r="GI12" s="75"/>
      <c r="GJ12" s="75"/>
      <c r="GK12" s="75"/>
      <c r="GL12" s="75"/>
      <c r="GM12" s="75"/>
      <c r="GN12" s="75"/>
      <c r="GO12" s="75"/>
      <c r="GP12" s="75"/>
      <c r="GQ12" s="75"/>
      <c r="GR12" s="75"/>
      <c r="GS12" s="75"/>
      <c r="GT12" s="75"/>
      <c r="GU12" s="75"/>
      <c r="GV12" s="75"/>
      <c r="GW12" s="75"/>
      <c r="GX12" s="75"/>
      <c r="GY12" s="75"/>
      <c r="GZ12" s="75"/>
      <c r="HA12" s="75"/>
      <c r="HB12" s="75"/>
      <c r="HC12" s="75"/>
      <c r="HD12" s="75"/>
      <c r="HE12" s="75"/>
      <c r="HF12" s="75"/>
      <c r="HG12" s="75"/>
      <c r="HH12" s="75"/>
      <c r="HI12" s="75"/>
      <c r="HJ12" s="75"/>
      <c r="HK12" s="75"/>
      <c r="HL12" s="75"/>
      <c r="HM12" s="75"/>
      <c r="HN12" s="75"/>
      <c r="HO12" s="75"/>
      <c r="HP12" s="75"/>
      <c r="HQ12" s="75"/>
      <c r="HR12" s="75"/>
      <c r="HS12" s="75"/>
      <c r="HT12" s="75"/>
      <c r="HU12" s="75"/>
      <c r="HV12" s="75"/>
      <c r="HW12" s="75"/>
      <c r="HX12" s="75"/>
      <c r="HY12" s="75"/>
      <c r="HZ12" s="75"/>
      <c r="IA12" s="75"/>
      <c r="IB12" s="75"/>
      <c r="IC12" s="75"/>
      <c r="ID12" s="75"/>
      <c r="IE12" s="75"/>
      <c r="IF12" s="75"/>
      <c r="IG12" s="75"/>
      <c r="IH12" s="75"/>
      <c r="II12" s="75"/>
      <c r="IJ12" s="75"/>
      <c r="IK12" s="75"/>
      <c r="IL12" s="75"/>
      <c r="IM12" s="75"/>
      <c r="IN12" s="75"/>
      <c r="IO12" s="75"/>
      <c r="IP12" s="75"/>
      <c r="IQ12" s="75"/>
      <c r="IR12" s="75"/>
      <c r="IS12" s="75"/>
      <c r="IT12" s="75"/>
      <c r="IU12" s="75"/>
      <c r="IV12" s="75"/>
      <c r="IW12" s="75"/>
    </row>
    <row r="13" s="75" customFormat="1" ht="46.5" customHeight="1">
      <c r="A13" s="76">
        <v>3</v>
      </c>
      <c r="B13" s="77" t="s">
        <v>43</v>
      </c>
      <c r="C13" s="53" t="s">
        <v>35</v>
      </c>
      <c r="D13" s="54"/>
      <c r="E13" s="78" t="s">
        <v>36</v>
      </c>
      <c r="F13" s="78">
        <v>1</v>
      </c>
      <c r="G13" s="84">
        <v>650</v>
      </c>
      <c r="H13" s="84">
        <v>600</v>
      </c>
      <c r="I13" s="84">
        <v>670</v>
      </c>
      <c r="J13" s="81">
        <f t="shared" si="6"/>
        <v>640</v>
      </c>
      <c r="K13" s="82">
        <f t="shared" si="7"/>
        <v>36.055512754639892</v>
      </c>
      <c r="L13" s="83">
        <f t="shared" si="8"/>
        <v>5.6336738679124831</v>
      </c>
      <c r="M13" s="84">
        <f t="shared" si="9"/>
        <v>640</v>
      </c>
      <c r="N13" s="90">
        <f t="shared" si="10"/>
        <v>640</v>
      </c>
      <c r="O13" s="57">
        <f t="shared" si="12"/>
        <v>640</v>
      </c>
      <c r="P13" s="60">
        <f>F13*H13</f>
        <v>600</v>
      </c>
      <c r="Q13" s="86"/>
      <c r="R13" s="87"/>
      <c r="S13" s="88"/>
      <c r="T13" s="89"/>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c r="EY13" s="75"/>
      <c r="EZ13" s="75"/>
      <c r="FA13" s="75"/>
      <c r="FB13" s="75"/>
      <c r="FC13" s="75"/>
      <c r="FD13" s="75"/>
      <c r="FE13" s="75"/>
      <c r="FF13" s="75"/>
      <c r="FG13" s="75"/>
      <c r="FH13" s="75"/>
      <c r="FI13" s="75"/>
      <c r="FJ13" s="75"/>
      <c r="FK13" s="75"/>
      <c r="FL13" s="75"/>
      <c r="FM13" s="75"/>
      <c r="FN13" s="75"/>
      <c r="FO13" s="75"/>
      <c r="FP13" s="75"/>
      <c r="FQ13" s="75"/>
      <c r="FR13" s="75"/>
      <c r="FS13" s="75"/>
      <c r="FT13" s="75"/>
      <c r="FU13" s="75"/>
      <c r="FV13" s="75"/>
      <c r="FW13" s="75"/>
      <c r="FX13" s="75"/>
      <c r="FY13" s="75"/>
      <c r="FZ13" s="75"/>
      <c r="GA13" s="75"/>
      <c r="GB13" s="75"/>
      <c r="GC13" s="75"/>
      <c r="GD13" s="75"/>
      <c r="GE13" s="75"/>
      <c r="GF13" s="75"/>
      <c r="GG13" s="75"/>
      <c r="GH13" s="75"/>
      <c r="GI13" s="75"/>
      <c r="GJ13" s="75"/>
      <c r="GK13" s="75"/>
      <c r="GL13" s="75"/>
      <c r="GM13" s="75"/>
      <c r="GN13" s="75"/>
      <c r="GO13" s="75"/>
      <c r="GP13" s="75"/>
      <c r="GQ13" s="75"/>
      <c r="GR13" s="75"/>
      <c r="GS13" s="75"/>
      <c r="GT13" s="75"/>
      <c r="GU13" s="75"/>
      <c r="GV13" s="75"/>
      <c r="GW13" s="75"/>
      <c r="GX13" s="75"/>
      <c r="GY13" s="75"/>
      <c r="GZ13" s="75"/>
      <c r="HA13" s="75"/>
      <c r="HB13" s="75"/>
      <c r="HC13" s="75"/>
      <c r="HD13" s="75"/>
      <c r="HE13" s="75"/>
      <c r="HF13" s="75"/>
      <c r="HG13" s="75"/>
      <c r="HH13" s="75"/>
      <c r="HI13" s="75"/>
      <c r="HJ13" s="75"/>
      <c r="HK13" s="75"/>
      <c r="HL13" s="75"/>
      <c r="HM13" s="75"/>
      <c r="HN13" s="75"/>
      <c r="HO13" s="75"/>
      <c r="HP13" s="75"/>
      <c r="HQ13" s="75"/>
      <c r="HR13" s="75"/>
      <c r="HS13" s="75"/>
      <c r="HT13" s="75"/>
      <c r="HU13" s="75"/>
      <c r="HV13" s="75"/>
      <c r="HW13" s="75"/>
      <c r="HX13" s="75"/>
      <c r="HY13" s="75"/>
      <c r="HZ13" s="75"/>
      <c r="IA13" s="75"/>
      <c r="IB13" s="75"/>
      <c r="IC13" s="75"/>
      <c r="ID13" s="75"/>
      <c r="IE13" s="75"/>
      <c r="IF13" s="75"/>
      <c r="IG13" s="75"/>
      <c r="IH13" s="75"/>
      <c r="II13" s="75"/>
      <c r="IJ13" s="75"/>
      <c r="IK13" s="75"/>
      <c r="IL13" s="75"/>
      <c r="IM13" s="75"/>
      <c r="IN13" s="75"/>
      <c r="IO13" s="75"/>
      <c r="IP13" s="75"/>
      <c r="IQ13" s="75"/>
      <c r="IR13" s="75"/>
      <c r="IS13" s="75"/>
      <c r="IT13" s="75"/>
      <c r="IU13" s="75"/>
      <c r="IV13" s="75"/>
      <c r="IW13" s="75"/>
    </row>
    <row r="14" s="75" customFormat="1" ht="46.5" customHeight="1">
      <c r="A14" s="76">
        <v>4</v>
      </c>
      <c r="B14" s="77" t="s">
        <v>44</v>
      </c>
      <c r="C14" s="53" t="s">
        <v>35</v>
      </c>
      <c r="D14" s="54"/>
      <c r="E14" s="78" t="s">
        <v>36</v>
      </c>
      <c r="F14" s="78">
        <v>1</v>
      </c>
      <c r="G14" s="84">
        <v>850</v>
      </c>
      <c r="H14" s="84">
        <v>600</v>
      </c>
      <c r="I14" s="84">
        <v>670</v>
      </c>
      <c r="J14" s="81">
        <f t="shared" si="6"/>
        <v>706.66666666666663</v>
      </c>
      <c r="K14" s="82">
        <f t="shared" si="7"/>
        <v>128.97028081435403</v>
      </c>
      <c r="L14" s="83">
        <f t="shared" si="8"/>
        <v>18.250511435993495</v>
      </c>
      <c r="M14" s="84">
        <f t="shared" si="9"/>
        <v>706.66666666666663</v>
      </c>
      <c r="N14" s="81">
        <f t="shared" si="10"/>
        <v>706.66666666666663</v>
      </c>
      <c r="O14" s="91">
        <f t="shared" si="12"/>
        <v>706.66999999999996</v>
      </c>
      <c r="P14" s="60">
        <f>F14*H14</f>
        <v>600</v>
      </c>
      <c r="Q14" s="86"/>
      <c r="R14" s="87"/>
      <c r="S14" s="88"/>
      <c r="T14" s="89"/>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row>
    <row r="15" s="75" customFormat="1" ht="22.5" customHeight="1">
      <c r="A15" s="51">
        <v>5</v>
      </c>
      <c r="B15" s="52" t="s">
        <v>45</v>
      </c>
      <c r="C15" s="53" t="s">
        <v>35</v>
      </c>
      <c r="D15" s="74"/>
      <c r="E15" s="78" t="s">
        <v>36</v>
      </c>
      <c r="F15" s="92">
        <v>1</v>
      </c>
      <c r="G15" s="84">
        <v>450</v>
      </c>
      <c r="H15" s="61">
        <v>350</v>
      </c>
      <c r="I15" s="93">
        <v>400</v>
      </c>
      <c r="J15" s="81">
        <f t="shared" si="6"/>
        <v>400</v>
      </c>
      <c r="K15" s="94">
        <f t="shared" si="7"/>
        <v>50</v>
      </c>
      <c r="L15" s="83">
        <f t="shared" si="8"/>
        <v>12.5</v>
      </c>
      <c r="M15" s="93">
        <f t="shared" si="9"/>
        <v>400</v>
      </c>
      <c r="N15" s="90">
        <f t="shared" si="10"/>
        <v>400</v>
      </c>
      <c r="O15" s="57">
        <f t="shared" si="12"/>
        <v>400</v>
      </c>
      <c r="P15" s="60">
        <f>F15*H15</f>
        <v>350</v>
      </c>
      <c r="Q15" s="86"/>
      <c r="R15" s="87"/>
      <c r="S15" s="88"/>
      <c r="T15" s="89"/>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75"/>
      <c r="FG15" s="75"/>
      <c r="FH15" s="75"/>
      <c r="FI15" s="75"/>
      <c r="FJ15" s="75"/>
      <c r="FK15" s="75"/>
      <c r="FL15" s="75"/>
      <c r="FM15" s="75"/>
      <c r="FN15" s="75"/>
      <c r="FO15" s="75"/>
      <c r="FP15" s="75"/>
      <c r="FQ15" s="75"/>
      <c r="FR15" s="75"/>
      <c r="FS15" s="75"/>
      <c r="FT15" s="75"/>
      <c r="FU15" s="75"/>
      <c r="FV15" s="75"/>
      <c r="FW15" s="75"/>
      <c r="FX15" s="75"/>
      <c r="FY15" s="75"/>
      <c r="FZ15" s="75"/>
      <c r="GA15" s="75"/>
      <c r="GB15" s="75"/>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c r="HC15" s="75"/>
      <c r="HD15" s="75"/>
      <c r="HE15" s="75"/>
      <c r="HF15" s="75"/>
      <c r="HG15" s="75"/>
      <c r="HH15" s="75"/>
      <c r="HI15" s="75"/>
      <c r="HJ15" s="75"/>
      <c r="HK15" s="75"/>
      <c r="HL15" s="75"/>
      <c r="HM15" s="75"/>
      <c r="HN15" s="75"/>
      <c r="HO15" s="75"/>
      <c r="HP15" s="75"/>
      <c r="HQ15" s="75"/>
      <c r="HR15" s="75"/>
      <c r="HS15" s="75"/>
      <c r="HT15" s="75"/>
      <c r="HU15" s="75"/>
      <c r="HV15" s="75"/>
      <c r="HW15" s="75"/>
      <c r="HX15" s="75"/>
      <c r="HY15" s="75"/>
      <c r="HZ15" s="75"/>
      <c r="IA15" s="75"/>
      <c r="IB15" s="75"/>
      <c r="IC15" s="75"/>
      <c r="ID15" s="75"/>
      <c r="IE15" s="75"/>
      <c r="IF15" s="75"/>
      <c r="IG15" s="75"/>
      <c r="IH15" s="75"/>
      <c r="II15" s="75"/>
      <c r="IJ15" s="75"/>
      <c r="IK15" s="75"/>
      <c r="IL15" s="75"/>
      <c r="IM15" s="75"/>
      <c r="IN15" s="75"/>
      <c r="IO15" s="75"/>
      <c r="IP15" s="75"/>
      <c r="IQ15" s="75"/>
      <c r="IR15" s="75"/>
      <c r="IS15" s="75"/>
      <c r="IT15" s="75"/>
      <c r="IU15" s="75"/>
      <c r="IV15" s="75"/>
      <c r="IW15" s="75"/>
    </row>
    <row r="16" s="75" customFormat="1" ht="46.5" customHeight="1">
      <c r="A16" s="65"/>
      <c r="B16" s="66"/>
      <c r="C16" s="53" t="s">
        <v>37</v>
      </c>
      <c r="D16" s="74"/>
      <c r="E16" s="78" t="s">
        <v>36</v>
      </c>
      <c r="F16" s="78">
        <v>1</v>
      </c>
      <c r="G16" s="61">
        <v>542</v>
      </c>
      <c r="H16" s="84">
        <v>500</v>
      </c>
      <c r="I16" s="93">
        <v>580</v>
      </c>
      <c r="J16" s="81">
        <f t="shared" si="6"/>
        <v>540.66666666666663</v>
      </c>
      <c r="K16" s="82">
        <f t="shared" si="7"/>
        <v>40.016663195890452</v>
      </c>
      <c r="L16" s="95">
        <f t="shared" si="8"/>
        <v>7.4013557082411445</v>
      </c>
      <c r="M16" s="93">
        <f t="shared" si="9"/>
        <v>540.66666666666663</v>
      </c>
      <c r="N16" s="81">
        <f t="shared" si="10"/>
        <v>540.66666666666663</v>
      </c>
      <c r="O16" s="80">
        <f t="shared" ref="O16:O19" si="13">ROUNDDOWN(N16,2)</f>
        <v>540.65999999999997</v>
      </c>
      <c r="P16" s="60">
        <f>F16*H16</f>
        <v>500</v>
      </c>
      <c r="Q16" s="86"/>
      <c r="R16" s="87"/>
      <c r="S16" s="88"/>
      <c r="T16" s="89"/>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row>
    <row r="17" s="75" customFormat="1" ht="33.75" customHeight="1">
      <c r="A17" s="65"/>
      <c r="B17" s="66"/>
      <c r="C17" s="53" t="s">
        <v>38</v>
      </c>
      <c r="D17" s="74"/>
      <c r="E17" s="78" t="s">
        <v>36</v>
      </c>
      <c r="F17" s="92">
        <v>1</v>
      </c>
      <c r="G17" s="84">
        <v>587</v>
      </c>
      <c r="H17" s="61">
        <v>500</v>
      </c>
      <c r="I17" s="93">
        <v>573</v>
      </c>
      <c r="J17" s="81">
        <f t="shared" si="6"/>
        <v>553.33333333333337</v>
      </c>
      <c r="K17" s="94">
        <f t="shared" si="7"/>
        <v>46.715450691750085</v>
      </c>
      <c r="L17" s="83">
        <f t="shared" si="8"/>
        <v>8.4425513298343517</v>
      </c>
      <c r="M17" s="93">
        <f t="shared" si="9"/>
        <v>553.33333333333337</v>
      </c>
      <c r="N17" s="81">
        <f t="shared" si="10"/>
        <v>553.33333333333337</v>
      </c>
      <c r="O17" s="61">
        <f t="shared" si="13"/>
        <v>553.33000000000004</v>
      </c>
      <c r="P17" s="60">
        <f>F17*H17</f>
        <v>500</v>
      </c>
      <c r="Q17" s="86"/>
      <c r="R17" s="87"/>
      <c r="S17" s="88"/>
      <c r="T17" s="89"/>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75"/>
      <c r="FM17" s="75"/>
      <c r="FN17" s="75"/>
      <c r="FO17" s="75"/>
      <c r="FP17" s="75"/>
      <c r="FQ17" s="75"/>
      <c r="FR17" s="75"/>
      <c r="FS17" s="75"/>
      <c r="FT17" s="75"/>
      <c r="FU17" s="75"/>
      <c r="FV17" s="75"/>
      <c r="FW17" s="75"/>
      <c r="FX17" s="75"/>
      <c r="FY17" s="75"/>
      <c r="FZ17" s="75"/>
      <c r="GA17" s="75"/>
      <c r="GB17" s="75"/>
      <c r="GC17" s="75"/>
      <c r="GD17" s="75"/>
      <c r="GE17" s="75"/>
      <c r="GF17" s="75"/>
      <c r="GG17" s="75"/>
      <c r="GH17" s="75"/>
      <c r="GI17" s="75"/>
      <c r="GJ17" s="75"/>
      <c r="GK17" s="75"/>
      <c r="GL17" s="75"/>
      <c r="GM17" s="75"/>
      <c r="GN17" s="75"/>
      <c r="GO17" s="75"/>
      <c r="GP17" s="75"/>
      <c r="GQ17" s="75"/>
      <c r="GR17" s="75"/>
      <c r="GS17" s="75"/>
      <c r="GT17" s="75"/>
      <c r="GU17" s="75"/>
      <c r="GV17" s="75"/>
      <c r="GW17" s="75"/>
      <c r="GX17" s="75"/>
      <c r="GY17" s="75"/>
      <c r="GZ17" s="75"/>
      <c r="HA17" s="75"/>
      <c r="HB17" s="75"/>
      <c r="HC17" s="75"/>
      <c r="HD17" s="75"/>
      <c r="HE17" s="75"/>
      <c r="HF17" s="75"/>
      <c r="HG17" s="75"/>
      <c r="HH17" s="75"/>
      <c r="HI17" s="75"/>
      <c r="HJ17" s="75"/>
      <c r="HK17" s="75"/>
      <c r="HL17" s="75"/>
      <c r="HM17" s="75"/>
      <c r="HN17" s="75"/>
      <c r="HO17" s="75"/>
      <c r="HP17" s="75"/>
      <c r="HQ17" s="75"/>
      <c r="HR17" s="75"/>
      <c r="HS17" s="75"/>
      <c r="HT17" s="75"/>
      <c r="HU17" s="75"/>
      <c r="HV17" s="75"/>
      <c r="HW17" s="75"/>
      <c r="HX17" s="75"/>
      <c r="HY17" s="75"/>
      <c r="HZ17" s="75"/>
      <c r="IA17" s="75"/>
      <c r="IB17" s="75"/>
      <c r="IC17" s="75"/>
      <c r="ID17" s="75"/>
      <c r="IE17" s="75"/>
      <c r="IF17" s="75"/>
      <c r="IG17" s="75"/>
      <c r="IH17" s="75"/>
      <c r="II17" s="75"/>
      <c r="IJ17" s="75"/>
      <c r="IK17" s="75"/>
      <c r="IL17" s="75"/>
      <c r="IM17" s="75"/>
      <c r="IN17" s="75"/>
      <c r="IO17" s="75"/>
      <c r="IP17" s="75"/>
      <c r="IQ17" s="75"/>
      <c r="IR17" s="75"/>
      <c r="IS17" s="75"/>
      <c r="IT17" s="75"/>
      <c r="IU17" s="75"/>
      <c r="IV17" s="75"/>
      <c r="IW17" s="75"/>
    </row>
    <row r="18" s="75" customFormat="1" ht="46.5" customHeight="1">
      <c r="A18" s="65"/>
      <c r="B18" s="66"/>
      <c r="C18" s="53" t="s">
        <v>39</v>
      </c>
      <c r="D18" s="74"/>
      <c r="E18" s="78" t="s">
        <v>36</v>
      </c>
      <c r="F18" s="78">
        <v>1</v>
      </c>
      <c r="G18" s="61">
        <v>597</v>
      </c>
      <c r="H18" s="84">
        <v>500</v>
      </c>
      <c r="I18" s="93">
        <v>563</v>
      </c>
      <c r="J18" s="81">
        <f t="shared" si="6"/>
        <v>553.33333333333337</v>
      </c>
      <c r="K18" s="82">
        <f t="shared" si="7"/>
        <v>49.217205663602371</v>
      </c>
      <c r="L18" s="95">
        <f t="shared" si="8"/>
        <v>8.8946757223377784</v>
      </c>
      <c r="M18" s="93">
        <f t="shared" si="9"/>
        <v>553.33333333333337</v>
      </c>
      <c r="N18" s="81">
        <f t="shared" si="10"/>
        <v>553.33333333333337</v>
      </c>
      <c r="O18" s="84">
        <f t="shared" si="13"/>
        <v>553.33000000000004</v>
      </c>
      <c r="P18" s="60">
        <f>F18*H18</f>
        <v>500</v>
      </c>
      <c r="Q18" s="86"/>
      <c r="R18" s="87"/>
      <c r="S18" s="88"/>
      <c r="T18" s="89"/>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c r="IR18" s="75"/>
      <c r="IS18" s="75"/>
      <c r="IT18" s="75"/>
      <c r="IU18" s="75"/>
      <c r="IV18" s="75"/>
      <c r="IW18" s="75"/>
    </row>
    <row r="19" s="75" customFormat="1" ht="40.5" customHeight="1">
      <c r="A19" s="65"/>
      <c r="B19" s="66"/>
      <c r="C19" s="53" t="s">
        <v>46</v>
      </c>
      <c r="D19" s="74"/>
      <c r="E19" s="78" t="s">
        <v>36</v>
      </c>
      <c r="F19" s="92">
        <v>1</v>
      </c>
      <c r="G19" s="84">
        <v>515</v>
      </c>
      <c r="H19" s="61">
        <v>500</v>
      </c>
      <c r="I19" s="93">
        <v>585</v>
      </c>
      <c r="J19" s="81">
        <f t="shared" si="6"/>
        <v>533.33333333333337</v>
      </c>
      <c r="K19" s="94">
        <f t="shared" si="7"/>
        <v>45.368858629387333</v>
      </c>
      <c r="L19" s="83">
        <f t="shared" si="8"/>
        <v>8.506660993010124</v>
      </c>
      <c r="M19" s="93">
        <f t="shared" si="9"/>
        <v>533.33333333333337</v>
      </c>
      <c r="N19" s="81">
        <f t="shared" si="10"/>
        <v>533.33333333333337</v>
      </c>
      <c r="O19" s="61">
        <f t="shared" si="13"/>
        <v>533.33000000000004</v>
      </c>
      <c r="P19" s="60">
        <f>F19*H19</f>
        <v>500</v>
      </c>
      <c r="Q19" s="86"/>
      <c r="R19" s="87"/>
      <c r="S19" s="88"/>
      <c r="T19" s="89"/>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c r="IW19" s="75"/>
    </row>
    <row r="20" s="75" customFormat="1" ht="51" customHeight="1">
      <c r="A20" s="65"/>
      <c r="B20" s="66"/>
      <c r="C20" s="53" t="s">
        <v>47</v>
      </c>
      <c r="D20" s="54"/>
      <c r="E20" s="78" t="s">
        <v>36</v>
      </c>
      <c r="F20" s="78">
        <v>1</v>
      </c>
      <c r="G20" s="84">
        <v>515</v>
      </c>
      <c r="H20" s="84">
        <v>500</v>
      </c>
      <c r="I20" s="84">
        <v>585</v>
      </c>
      <c r="J20" s="81">
        <f t="shared" si="6"/>
        <v>533.33333333333337</v>
      </c>
      <c r="K20" s="82">
        <f t="shared" si="7"/>
        <v>45.368858629387333</v>
      </c>
      <c r="L20" s="83">
        <f t="shared" si="8"/>
        <v>8.506660993010124</v>
      </c>
      <c r="M20" s="84">
        <f t="shared" si="9"/>
        <v>533.33333333333337</v>
      </c>
      <c r="N20" s="81">
        <f t="shared" si="10"/>
        <v>533.33333333333337</v>
      </c>
      <c r="O20" s="84">
        <f t="shared" si="11"/>
        <v>533.33000000000004</v>
      </c>
      <c r="P20" s="60">
        <f>F20*H20</f>
        <v>500</v>
      </c>
      <c r="Q20" s="86"/>
      <c r="R20" s="87"/>
      <c r="S20" s="88"/>
      <c r="T20" s="89"/>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c r="HZ20" s="75"/>
      <c r="IA20" s="75"/>
      <c r="IB20" s="75"/>
      <c r="IC20" s="75"/>
      <c r="ID20" s="75"/>
      <c r="IE20" s="75"/>
      <c r="IF20" s="75"/>
      <c r="IG20" s="75"/>
      <c r="IH20" s="75"/>
      <c r="II20" s="75"/>
      <c r="IJ20" s="75"/>
      <c r="IK20" s="75"/>
      <c r="IL20" s="75"/>
      <c r="IM20" s="75"/>
      <c r="IN20" s="75"/>
      <c r="IO20" s="75"/>
      <c r="IP20" s="75"/>
      <c r="IQ20" s="75"/>
      <c r="IR20" s="75"/>
      <c r="IS20" s="75"/>
      <c r="IT20" s="75"/>
      <c r="IU20" s="75"/>
      <c r="IV20" s="75"/>
      <c r="IW20" s="75"/>
    </row>
    <row r="21" s="75" customFormat="1" ht="42.75" customHeight="1">
      <c r="A21" s="76">
        <v>6</v>
      </c>
      <c r="B21" s="77" t="s">
        <v>48</v>
      </c>
      <c r="C21" s="96" t="s">
        <v>35</v>
      </c>
      <c r="D21" s="97"/>
      <c r="E21" s="78" t="s">
        <v>36</v>
      </c>
      <c r="F21" s="98">
        <v>1</v>
      </c>
      <c r="G21" s="99">
        <v>650</v>
      </c>
      <c r="H21" s="99">
        <v>600</v>
      </c>
      <c r="I21" s="99">
        <v>650</v>
      </c>
      <c r="J21" s="90">
        <f t="shared" si="6"/>
        <v>633.33333333333337</v>
      </c>
      <c r="K21" s="82">
        <f t="shared" si="7"/>
        <v>28.867513459481287</v>
      </c>
      <c r="L21" s="83">
        <f t="shared" si="8"/>
        <v>4.5580284409707295</v>
      </c>
      <c r="M21" s="84">
        <f t="shared" si="9"/>
        <v>633.33333333333337</v>
      </c>
      <c r="N21" s="81">
        <f t="shared" si="10"/>
        <v>633.33333333333337</v>
      </c>
      <c r="O21" s="84">
        <f t="shared" si="11"/>
        <v>633.33000000000004</v>
      </c>
      <c r="P21" s="60">
        <f>F21*H21</f>
        <v>600</v>
      </c>
      <c r="Q21" s="86"/>
      <c r="R21" s="87"/>
      <c r="S21" s="88"/>
      <c r="T21" s="89"/>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c r="GH21" s="75"/>
      <c r="GI21" s="75"/>
      <c r="GJ21" s="75"/>
      <c r="GK21" s="75"/>
      <c r="GL21" s="75"/>
      <c r="GM21" s="75"/>
      <c r="GN21" s="75"/>
      <c r="GO21" s="75"/>
      <c r="GP21" s="75"/>
      <c r="GQ21" s="75"/>
      <c r="GR21" s="75"/>
      <c r="GS21" s="75"/>
      <c r="GT21" s="75"/>
      <c r="GU21" s="75"/>
      <c r="GV21" s="75"/>
      <c r="GW21" s="75"/>
      <c r="GX21" s="75"/>
      <c r="GY21" s="75"/>
      <c r="GZ21" s="75"/>
      <c r="HA21" s="75"/>
      <c r="HB21" s="75"/>
      <c r="HC21" s="75"/>
      <c r="HD21" s="75"/>
      <c r="HE21" s="75"/>
      <c r="HF21" s="75"/>
      <c r="HG21" s="75"/>
      <c r="HH21" s="75"/>
      <c r="HI21" s="75"/>
      <c r="HJ21" s="75"/>
      <c r="HK21" s="75"/>
      <c r="HL21" s="75"/>
      <c r="HM21" s="75"/>
      <c r="HN21" s="75"/>
      <c r="HO21" s="75"/>
      <c r="HP21" s="75"/>
      <c r="HQ21" s="75"/>
      <c r="HR21" s="75"/>
      <c r="HS21" s="75"/>
      <c r="HT21" s="75"/>
      <c r="HU21" s="75"/>
      <c r="HV21" s="75"/>
      <c r="HW21" s="75"/>
      <c r="HX21" s="75"/>
      <c r="HY21" s="75"/>
      <c r="HZ21" s="75"/>
      <c r="IA21" s="75"/>
      <c r="IB21" s="75"/>
      <c r="IC21" s="75"/>
      <c r="ID21" s="75"/>
      <c r="IE21" s="75"/>
      <c r="IF21" s="75"/>
      <c r="IG21" s="75"/>
      <c r="IH21" s="75"/>
      <c r="II21" s="75"/>
      <c r="IJ21" s="75"/>
      <c r="IK21" s="75"/>
      <c r="IL21" s="75"/>
      <c r="IM21" s="75"/>
      <c r="IN21" s="75"/>
      <c r="IO21" s="75"/>
      <c r="IP21" s="75"/>
      <c r="IQ21" s="75"/>
      <c r="IR21" s="75"/>
      <c r="IS21" s="75"/>
      <c r="IT21" s="75"/>
      <c r="IU21" s="75"/>
      <c r="IV21" s="75"/>
      <c r="IW21" s="75"/>
    </row>
    <row r="22" s="75" customFormat="1" ht="39.75" customHeight="1">
      <c r="A22" s="76">
        <v>7</v>
      </c>
      <c r="B22" s="77" t="s">
        <v>49</v>
      </c>
      <c r="C22" s="96" t="s">
        <v>35</v>
      </c>
      <c r="D22" s="100"/>
      <c r="E22" s="78" t="s">
        <v>36</v>
      </c>
      <c r="F22" s="98">
        <v>1</v>
      </c>
      <c r="G22" s="99">
        <v>650</v>
      </c>
      <c r="H22" s="99">
        <v>600</v>
      </c>
      <c r="I22" s="99">
        <v>625</v>
      </c>
      <c r="J22" s="90">
        <f t="shared" si="6"/>
        <v>625</v>
      </c>
      <c r="K22" s="82">
        <f t="shared" si="7"/>
        <v>25</v>
      </c>
      <c r="L22" s="83">
        <f t="shared" si="8"/>
        <v>4</v>
      </c>
      <c r="M22" s="84">
        <f t="shared" si="9"/>
        <v>625</v>
      </c>
      <c r="N22" s="81">
        <f t="shared" si="10"/>
        <v>625</v>
      </c>
      <c r="O22" s="84">
        <f t="shared" si="11"/>
        <v>625</v>
      </c>
      <c r="P22" s="60">
        <f>F22*H22</f>
        <v>600</v>
      </c>
      <c r="Q22" s="86"/>
      <c r="R22" s="87"/>
      <c r="S22" s="88"/>
      <c r="T22" s="89"/>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c r="IM22" s="75"/>
      <c r="IN22" s="75"/>
      <c r="IO22" s="75"/>
      <c r="IP22" s="75"/>
      <c r="IQ22" s="75"/>
      <c r="IR22" s="75"/>
      <c r="IS22" s="75"/>
      <c r="IT22" s="75"/>
      <c r="IU22" s="75"/>
      <c r="IV22" s="75"/>
      <c r="IW22" s="75"/>
    </row>
    <row r="23" s="75" customFormat="1" ht="20.25" customHeight="1">
      <c r="A23" s="52">
        <v>8</v>
      </c>
      <c r="B23" s="52" t="s">
        <v>50</v>
      </c>
      <c r="C23" s="68" t="s">
        <v>35</v>
      </c>
      <c r="D23" s="101"/>
      <c r="E23" s="92" t="s">
        <v>36</v>
      </c>
      <c r="F23" s="78">
        <v>1</v>
      </c>
      <c r="G23" s="84">
        <v>500</v>
      </c>
      <c r="H23" s="102">
        <v>450</v>
      </c>
      <c r="I23" s="93">
        <v>503</v>
      </c>
      <c r="J23" s="90">
        <f t="shared" si="6"/>
        <v>484.33333333333331</v>
      </c>
      <c r="K23" s="82">
        <f t="shared" si="7"/>
        <v>29.771350881902105</v>
      </c>
      <c r="L23" s="103">
        <f t="shared" si="8"/>
        <v>6.1468721710740759</v>
      </c>
      <c r="M23" s="84">
        <f t="shared" si="9"/>
        <v>484.33333333333331</v>
      </c>
      <c r="N23" s="104">
        <f t="shared" si="10"/>
        <v>484.33333333333331</v>
      </c>
      <c r="O23" s="84">
        <f t="shared" ref="O23:O28" si="14">ROUNDUP(N23,2)</f>
        <v>484.34000000000003</v>
      </c>
      <c r="P23" s="60">
        <f>F23*H23</f>
        <v>450</v>
      </c>
      <c r="Q23" s="86"/>
      <c r="R23" s="87"/>
      <c r="S23" s="88"/>
      <c r="T23" s="89"/>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c r="DI23" s="75"/>
      <c r="DJ23" s="75"/>
      <c r="DK23" s="75"/>
      <c r="DL23" s="75"/>
      <c r="DM23" s="75"/>
      <c r="DN23" s="75"/>
      <c r="DO23" s="75"/>
      <c r="DP23" s="75"/>
      <c r="DQ23" s="75"/>
      <c r="DR23" s="75"/>
      <c r="DS23" s="7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75"/>
      <c r="FG23" s="75"/>
      <c r="FH23" s="75"/>
      <c r="FI23" s="75"/>
      <c r="FJ23" s="75"/>
      <c r="FK23" s="75"/>
      <c r="FL23" s="75"/>
      <c r="FM23" s="75"/>
      <c r="FN23" s="75"/>
      <c r="FO23" s="75"/>
      <c r="FP23" s="75"/>
      <c r="FQ23" s="75"/>
      <c r="FR23" s="75"/>
      <c r="FS23" s="75"/>
      <c r="FT23" s="75"/>
      <c r="FU23" s="75"/>
      <c r="FV23" s="75"/>
      <c r="FW23" s="75"/>
      <c r="FX23" s="75"/>
      <c r="FY23" s="75"/>
      <c r="FZ23" s="75"/>
      <c r="GA23" s="75"/>
      <c r="GB23" s="75"/>
      <c r="GC23" s="75"/>
      <c r="GD23" s="75"/>
      <c r="GE23" s="75"/>
      <c r="GF23" s="75"/>
      <c r="GG23" s="75"/>
      <c r="GH23" s="75"/>
      <c r="GI23" s="75"/>
      <c r="GJ23" s="75"/>
      <c r="GK23" s="75"/>
      <c r="GL23" s="75"/>
      <c r="GM23" s="75"/>
      <c r="GN23" s="75"/>
      <c r="GO23" s="75"/>
      <c r="GP23" s="75"/>
      <c r="GQ23" s="75"/>
      <c r="GR23" s="75"/>
      <c r="GS23" s="75"/>
      <c r="GT23" s="75"/>
      <c r="GU23" s="75"/>
      <c r="GV23" s="75"/>
      <c r="GW23" s="75"/>
      <c r="GX23" s="75"/>
      <c r="GY23" s="75"/>
      <c r="GZ23" s="75"/>
      <c r="HA23" s="75"/>
      <c r="HB23" s="75"/>
      <c r="HC23" s="75"/>
      <c r="HD23" s="75"/>
      <c r="HE23" s="75"/>
      <c r="HF23" s="75"/>
      <c r="HG23" s="75"/>
      <c r="HH23" s="75"/>
      <c r="HI23" s="75"/>
      <c r="HJ23" s="75"/>
      <c r="HK23" s="75"/>
      <c r="HL23" s="75"/>
      <c r="HM23" s="75"/>
      <c r="HN23" s="75"/>
      <c r="HO23" s="75"/>
      <c r="HP23" s="75"/>
      <c r="HQ23" s="75"/>
      <c r="HR23" s="75"/>
      <c r="HS23" s="75"/>
      <c r="HT23" s="75"/>
      <c r="HU23" s="75"/>
      <c r="HV23" s="75"/>
      <c r="HW23" s="75"/>
      <c r="HX23" s="75"/>
      <c r="HY23" s="75"/>
      <c r="HZ23" s="75"/>
      <c r="IA23" s="75"/>
      <c r="IB23" s="75"/>
      <c r="IC23" s="75"/>
      <c r="ID23" s="75"/>
      <c r="IE23" s="75"/>
      <c r="IF23" s="75"/>
      <c r="IG23" s="75"/>
      <c r="IH23" s="75"/>
      <c r="II23" s="75"/>
      <c r="IJ23" s="75"/>
      <c r="IK23" s="75"/>
      <c r="IL23" s="75"/>
      <c r="IM23" s="75"/>
      <c r="IN23" s="75"/>
      <c r="IO23" s="75"/>
      <c r="IP23" s="75"/>
      <c r="IQ23" s="75"/>
      <c r="IR23" s="75"/>
      <c r="IS23" s="75"/>
      <c r="IT23" s="75"/>
      <c r="IU23" s="75"/>
      <c r="IV23" s="75"/>
      <c r="IW23" s="75"/>
    </row>
    <row r="24" s="75" customFormat="1" ht="36.75" customHeight="1">
      <c r="A24" s="66"/>
      <c r="B24" s="66"/>
      <c r="C24" s="68" t="s">
        <v>37</v>
      </c>
      <c r="D24" s="101"/>
      <c r="E24" s="78" t="s">
        <v>36</v>
      </c>
      <c r="F24" s="78">
        <v>1</v>
      </c>
      <c r="G24" s="84">
        <v>642</v>
      </c>
      <c r="H24" s="102">
        <v>500</v>
      </c>
      <c r="I24" s="93">
        <v>700</v>
      </c>
      <c r="J24" s="90">
        <f t="shared" si="6"/>
        <v>614</v>
      </c>
      <c r="K24" s="82">
        <f t="shared" si="7"/>
        <v>102.89800775525248</v>
      </c>
      <c r="L24" s="105">
        <f t="shared" si="8"/>
        <v>16.758633184894542</v>
      </c>
      <c r="M24" s="61">
        <f t="shared" si="9"/>
        <v>614</v>
      </c>
      <c r="N24" s="81">
        <f t="shared" si="10"/>
        <v>614</v>
      </c>
      <c r="O24" s="61">
        <f t="shared" si="14"/>
        <v>614</v>
      </c>
      <c r="P24" s="60">
        <f>F24*H24</f>
        <v>500</v>
      </c>
      <c r="Q24" s="86"/>
      <c r="R24" s="87"/>
      <c r="S24" s="88"/>
      <c r="T24" s="89"/>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c r="HE24" s="75"/>
      <c r="HF24" s="75"/>
      <c r="HG24" s="75"/>
      <c r="HH24" s="75"/>
      <c r="HI24" s="75"/>
      <c r="HJ24" s="75"/>
      <c r="HK24" s="75"/>
      <c r="HL24" s="75"/>
      <c r="HM24" s="75"/>
      <c r="HN24" s="75"/>
      <c r="HO24" s="75"/>
      <c r="HP24" s="75"/>
      <c r="HQ24" s="75"/>
      <c r="HR24" s="75"/>
      <c r="HS24" s="75"/>
      <c r="HT24" s="75"/>
      <c r="HU24" s="75"/>
      <c r="HV24" s="75"/>
      <c r="HW24" s="75"/>
      <c r="HX24" s="75"/>
      <c r="HY24" s="75"/>
      <c r="HZ24" s="75"/>
      <c r="IA24" s="75"/>
      <c r="IB24" s="75"/>
      <c r="IC24" s="75"/>
      <c r="ID24" s="75"/>
      <c r="IE24" s="75"/>
      <c r="IF24" s="75"/>
      <c r="IG24" s="75"/>
      <c r="IH24" s="75"/>
      <c r="II24" s="75"/>
      <c r="IJ24" s="75"/>
      <c r="IK24" s="75"/>
      <c r="IL24" s="75"/>
      <c r="IM24" s="75"/>
      <c r="IN24" s="75"/>
      <c r="IO24" s="75"/>
      <c r="IP24" s="75"/>
      <c r="IQ24" s="75"/>
      <c r="IR24" s="75"/>
      <c r="IS24" s="75"/>
      <c r="IT24" s="75"/>
      <c r="IU24" s="75"/>
      <c r="IV24" s="75"/>
      <c r="IW24" s="75"/>
    </row>
    <row r="25" s="75" customFormat="1" ht="39.75" customHeight="1">
      <c r="A25" s="66"/>
      <c r="B25" s="66"/>
      <c r="C25" s="68" t="s">
        <v>38</v>
      </c>
      <c r="D25" s="101"/>
      <c r="E25" s="92" t="s">
        <v>36</v>
      </c>
      <c r="F25" s="78">
        <v>1</v>
      </c>
      <c r="G25" s="84">
        <v>670</v>
      </c>
      <c r="H25" s="102">
        <v>500</v>
      </c>
      <c r="I25" s="93">
        <v>630</v>
      </c>
      <c r="J25" s="90">
        <f t="shared" si="6"/>
        <v>600</v>
      </c>
      <c r="K25" s="82">
        <f t="shared" si="7"/>
        <v>88.881944173155887</v>
      </c>
      <c r="L25" s="103">
        <f t="shared" si="8"/>
        <v>14.813657362192648</v>
      </c>
      <c r="M25" s="84">
        <f t="shared" si="9"/>
        <v>600</v>
      </c>
      <c r="N25" s="104">
        <f t="shared" si="10"/>
        <v>600</v>
      </c>
      <c r="O25" s="84">
        <f t="shared" si="14"/>
        <v>600</v>
      </c>
      <c r="P25" s="60">
        <f>F25*H25</f>
        <v>500</v>
      </c>
      <c r="Q25" s="86"/>
      <c r="R25" s="87"/>
      <c r="S25" s="88"/>
      <c r="T25" s="89"/>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DI25" s="75"/>
      <c r="DJ25" s="75"/>
      <c r="DK25" s="75"/>
      <c r="DL25" s="75"/>
      <c r="DM25" s="75"/>
      <c r="DN25" s="75"/>
      <c r="DO25" s="75"/>
      <c r="DP25" s="75"/>
      <c r="DQ25" s="75"/>
      <c r="DR25" s="75"/>
      <c r="DS25" s="75"/>
      <c r="DT25" s="75"/>
      <c r="DU25" s="75"/>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c r="GH25" s="75"/>
      <c r="GI25" s="75"/>
      <c r="GJ25" s="75"/>
      <c r="GK25" s="75"/>
      <c r="GL25" s="75"/>
      <c r="GM25" s="75"/>
      <c r="GN25" s="75"/>
      <c r="GO25" s="75"/>
      <c r="GP25" s="75"/>
      <c r="GQ25" s="75"/>
      <c r="GR25" s="75"/>
      <c r="GS25" s="75"/>
      <c r="GT25" s="75"/>
      <c r="GU25" s="75"/>
      <c r="GV25" s="75"/>
      <c r="GW25" s="75"/>
      <c r="GX25" s="75"/>
      <c r="GY25" s="75"/>
      <c r="GZ25" s="75"/>
      <c r="HA25" s="75"/>
      <c r="HB25" s="75"/>
      <c r="HC25" s="75"/>
      <c r="HD25" s="75"/>
      <c r="HE25" s="75"/>
      <c r="HF25" s="75"/>
      <c r="HG25" s="75"/>
      <c r="HH25" s="75"/>
      <c r="HI25" s="75"/>
      <c r="HJ25" s="75"/>
      <c r="HK25" s="75"/>
      <c r="HL25" s="75"/>
      <c r="HM25" s="75"/>
      <c r="HN25" s="75"/>
      <c r="HO25" s="75"/>
      <c r="HP25" s="75"/>
      <c r="HQ25" s="75"/>
      <c r="HR25" s="75"/>
      <c r="HS25" s="75"/>
      <c r="HT25" s="75"/>
      <c r="HU25" s="75"/>
      <c r="HV25" s="75"/>
      <c r="HW25" s="75"/>
      <c r="HX25" s="75"/>
      <c r="HY25" s="75"/>
      <c r="HZ25" s="75"/>
      <c r="IA25" s="75"/>
      <c r="IB25" s="75"/>
      <c r="IC25" s="75"/>
      <c r="ID25" s="75"/>
      <c r="IE25" s="75"/>
      <c r="IF25" s="75"/>
      <c r="IG25" s="75"/>
      <c r="IH25" s="75"/>
      <c r="II25" s="75"/>
      <c r="IJ25" s="75"/>
      <c r="IK25" s="75"/>
      <c r="IL25" s="75"/>
      <c r="IM25" s="75"/>
      <c r="IN25" s="75"/>
      <c r="IO25" s="75"/>
      <c r="IP25" s="75"/>
      <c r="IQ25" s="75"/>
      <c r="IR25" s="75"/>
      <c r="IS25" s="75"/>
      <c r="IT25" s="75"/>
      <c r="IU25" s="75"/>
      <c r="IV25" s="75"/>
      <c r="IW25" s="75"/>
    </row>
    <row r="26" s="75" customFormat="1" ht="39.75" customHeight="1">
      <c r="A26" s="66"/>
      <c r="B26" s="66"/>
      <c r="C26" s="68" t="s">
        <v>39</v>
      </c>
      <c r="D26" s="101"/>
      <c r="E26" s="78" t="s">
        <v>36</v>
      </c>
      <c r="F26" s="78">
        <v>1</v>
      </c>
      <c r="G26" s="84">
        <v>642</v>
      </c>
      <c r="H26" s="102">
        <v>500</v>
      </c>
      <c r="I26" s="93">
        <v>618</v>
      </c>
      <c r="J26" s="90">
        <f t="shared" si="6"/>
        <v>586.66666666666663</v>
      </c>
      <c r="K26" s="82">
        <f t="shared" si="7"/>
        <v>76.008771423654352</v>
      </c>
      <c r="L26" s="105">
        <f t="shared" si="8"/>
        <v>12.956040583577447</v>
      </c>
      <c r="M26" s="61">
        <f t="shared" si="9"/>
        <v>586.66666666666663</v>
      </c>
      <c r="N26" s="81">
        <f t="shared" si="10"/>
        <v>586.66666666666663</v>
      </c>
      <c r="O26" s="61">
        <f t="shared" si="14"/>
        <v>586.66999999999996</v>
      </c>
      <c r="P26" s="60">
        <f>F26*H26</f>
        <v>500</v>
      </c>
      <c r="Q26" s="86"/>
      <c r="R26" s="87"/>
      <c r="S26" s="88"/>
      <c r="T26" s="89"/>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5"/>
      <c r="DP26" s="75"/>
      <c r="DQ26" s="75"/>
      <c r="DR26" s="75"/>
      <c r="DS26" s="75"/>
      <c r="DT26" s="75"/>
      <c r="DU26" s="75"/>
      <c r="DV26" s="75"/>
      <c r="DW26" s="75"/>
      <c r="DX26" s="75"/>
      <c r="DY26" s="75"/>
      <c r="DZ26" s="75"/>
      <c r="EA26" s="75"/>
      <c r="EB26" s="75"/>
      <c r="EC26" s="75"/>
      <c r="ED26" s="75"/>
      <c r="EE26" s="75"/>
      <c r="EF26" s="75"/>
      <c r="EG26" s="75"/>
      <c r="EH26" s="75"/>
      <c r="EI26" s="75"/>
      <c r="EJ26" s="75"/>
      <c r="EK26" s="75"/>
      <c r="EL26" s="75"/>
      <c r="EM26" s="75"/>
      <c r="EN26" s="75"/>
      <c r="EO26" s="75"/>
      <c r="EP26" s="75"/>
      <c r="EQ26" s="75"/>
      <c r="ER26" s="75"/>
      <c r="ES26" s="75"/>
      <c r="ET26" s="75"/>
      <c r="EU26" s="75"/>
      <c r="EV26" s="75"/>
      <c r="EW26" s="75"/>
      <c r="EX26" s="75"/>
      <c r="EY26" s="75"/>
      <c r="EZ26" s="75"/>
      <c r="FA26" s="75"/>
      <c r="FB26" s="75"/>
      <c r="FC26" s="75"/>
      <c r="FD26" s="75"/>
      <c r="FE26" s="75"/>
      <c r="FF26" s="75"/>
      <c r="FG26" s="75"/>
      <c r="FH26" s="75"/>
      <c r="FI26" s="75"/>
      <c r="FJ26" s="75"/>
      <c r="FK26" s="75"/>
      <c r="FL26" s="75"/>
      <c r="FM26" s="75"/>
      <c r="FN26" s="75"/>
      <c r="FO26" s="75"/>
      <c r="FP26" s="75"/>
      <c r="FQ26" s="75"/>
      <c r="FR26" s="75"/>
      <c r="FS26" s="75"/>
      <c r="FT26" s="75"/>
      <c r="FU26" s="75"/>
      <c r="FV26" s="75"/>
      <c r="FW26" s="75"/>
      <c r="FX26" s="75"/>
      <c r="FY26" s="75"/>
      <c r="FZ26" s="75"/>
      <c r="GA26" s="75"/>
      <c r="GB26" s="75"/>
      <c r="GC26" s="75"/>
      <c r="GD26" s="75"/>
      <c r="GE26" s="75"/>
      <c r="GF26" s="75"/>
      <c r="GG26" s="75"/>
      <c r="GH26" s="75"/>
      <c r="GI26" s="75"/>
      <c r="GJ26" s="75"/>
      <c r="GK26" s="75"/>
      <c r="GL26" s="75"/>
      <c r="GM26" s="75"/>
      <c r="GN26" s="75"/>
      <c r="GO26" s="75"/>
      <c r="GP26" s="75"/>
      <c r="GQ26" s="75"/>
      <c r="GR26" s="75"/>
      <c r="GS26" s="75"/>
      <c r="GT26" s="75"/>
      <c r="GU26" s="75"/>
      <c r="GV26" s="75"/>
      <c r="GW26" s="75"/>
      <c r="GX26" s="75"/>
      <c r="GY26" s="75"/>
      <c r="GZ26" s="75"/>
      <c r="HA26" s="75"/>
      <c r="HB26" s="75"/>
      <c r="HC26" s="75"/>
      <c r="HD26" s="75"/>
      <c r="HE26" s="75"/>
      <c r="HF26" s="75"/>
      <c r="HG26" s="75"/>
      <c r="HH26" s="75"/>
      <c r="HI26" s="75"/>
      <c r="HJ26" s="75"/>
      <c r="HK26" s="75"/>
      <c r="HL26" s="75"/>
      <c r="HM26" s="75"/>
      <c r="HN26" s="75"/>
      <c r="HO26" s="75"/>
      <c r="HP26" s="75"/>
      <c r="HQ26" s="75"/>
      <c r="HR26" s="75"/>
      <c r="HS26" s="75"/>
      <c r="HT26" s="75"/>
      <c r="HU26" s="75"/>
      <c r="HV26" s="75"/>
      <c r="HW26" s="75"/>
      <c r="HX26" s="75"/>
      <c r="HY26" s="75"/>
      <c r="HZ26" s="75"/>
      <c r="IA26" s="75"/>
      <c r="IB26" s="75"/>
      <c r="IC26" s="75"/>
      <c r="ID26" s="75"/>
      <c r="IE26" s="75"/>
      <c r="IF26" s="75"/>
      <c r="IG26" s="75"/>
      <c r="IH26" s="75"/>
      <c r="II26" s="75"/>
      <c r="IJ26" s="75"/>
      <c r="IK26" s="75"/>
      <c r="IL26" s="75"/>
      <c r="IM26" s="75"/>
      <c r="IN26" s="75"/>
      <c r="IO26" s="75"/>
      <c r="IP26" s="75"/>
      <c r="IQ26" s="75"/>
      <c r="IR26" s="75"/>
      <c r="IS26" s="75"/>
      <c r="IT26" s="75"/>
      <c r="IU26" s="75"/>
      <c r="IV26" s="75"/>
      <c r="IW26" s="75"/>
    </row>
    <row r="27" s="75" customFormat="1" ht="39.75" customHeight="1">
      <c r="A27" s="66"/>
      <c r="B27" s="66"/>
      <c r="C27" s="68" t="s">
        <v>40</v>
      </c>
      <c r="D27" s="101"/>
      <c r="E27" s="92" t="s">
        <v>36</v>
      </c>
      <c r="F27" s="78">
        <v>1</v>
      </c>
      <c r="G27" s="84">
        <v>652</v>
      </c>
      <c r="H27" s="102">
        <v>500</v>
      </c>
      <c r="I27" s="93">
        <v>608</v>
      </c>
      <c r="J27" s="90">
        <f t="shared" si="6"/>
        <v>586.66666666666663</v>
      </c>
      <c r="K27" s="82">
        <f t="shared" si="7"/>
        <v>78.213383338999819</v>
      </c>
      <c r="L27" s="103">
        <f t="shared" si="8"/>
        <v>13.331826705511334</v>
      </c>
      <c r="M27" s="84">
        <f t="shared" si="9"/>
        <v>586.66666666666663</v>
      </c>
      <c r="N27" s="104">
        <f t="shared" si="10"/>
        <v>586.66666666666663</v>
      </c>
      <c r="O27" s="84">
        <f t="shared" si="14"/>
        <v>586.66999999999996</v>
      </c>
      <c r="P27" s="60">
        <f>F27*H27</f>
        <v>500</v>
      </c>
      <c r="Q27" s="86"/>
      <c r="R27" s="87"/>
      <c r="S27" s="88"/>
      <c r="T27" s="89"/>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75"/>
      <c r="DR27" s="75"/>
      <c r="DS27" s="75"/>
      <c r="DT27" s="75"/>
      <c r="DU27" s="75"/>
      <c r="DV27" s="75"/>
      <c r="DW27" s="75"/>
      <c r="DX27" s="75"/>
      <c r="DY27" s="75"/>
      <c r="DZ27" s="75"/>
      <c r="EA27" s="75"/>
      <c r="EB27" s="75"/>
      <c r="EC27" s="75"/>
      <c r="ED27" s="75"/>
      <c r="EE27" s="75"/>
      <c r="EF27" s="75"/>
      <c r="EG27" s="75"/>
      <c r="EH27" s="75"/>
      <c r="EI27" s="75"/>
      <c r="EJ27" s="75"/>
      <c r="EK27" s="75"/>
      <c r="EL27" s="75"/>
      <c r="EM27" s="75"/>
      <c r="EN27" s="75"/>
      <c r="EO27" s="75"/>
      <c r="EP27" s="75"/>
      <c r="EQ27" s="75"/>
      <c r="ER27" s="75"/>
      <c r="ES27" s="75"/>
      <c r="ET27" s="75"/>
      <c r="EU27" s="75"/>
      <c r="EV27" s="75"/>
      <c r="EW27" s="75"/>
      <c r="EX27" s="75"/>
      <c r="EY27" s="75"/>
      <c r="EZ27" s="75"/>
      <c r="FA27" s="75"/>
      <c r="FB27" s="75"/>
      <c r="FC27" s="75"/>
      <c r="FD27" s="75"/>
      <c r="FE27" s="75"/>
      <c r="FF27" s="75"/>
      <c r="FG27" s="75"/>
      <c r="FH27" s="75"/>
      <c r="FI27" s="75"/>
      <c r="FJ27" s="75"/>
      <c r="FK27" s="75"/>
      <c r="FL27" s="75"/>
      <c r="FM27" s="75"/>
      <c r="FN27" s="75"/>
      <c r="FO27" s="75"/>
      <c r="FP27" s="75"/>
      <c r="FQ27" s="75"/>
      <c r="FR27" s="75"/>
      <c r="FS27" s="75"/>
      <c r="FT27" s="75"/>
      <c r="FU27" s="75"/>
      <c r="FV27" s="75"/>
      <c r="FW27" s="75"/>
      <c r="FX27" s="75"/>
      <c r="FY27" s="75"/>
      <c r="FZ27" s="75"/>
      <c r="GA27" s="75"/>
      <c r="GB27" s="75"/>
      <c r="GC27" s="75"/>
      <c r="GD27" s="75"/>
      <c r="GE27" s="75"/>
      <c r="GF27" s="75"/>
      <c r="GG27" s="75"/>
      <c r="GH27" s="75"/>
      <c r="GI27" s="75"/>
      <c r="GJ27" s="75"/>
      <c r="GK27" s="75"/>
      <c r="GL27" s="75"/>
      <c r="GM27" s="75"/>
      <c r="GN27" s="75"/>
      <c r="GO27" s="75"/>
      <c r="GP27" s="75"/>
      <c r="GQ27" s="75"/>
      <c r="GR27" s="75"/>
      <c r="GS27" s="75"/>
      <c r="GT27" s="75"/>
      <c r="GU27" s="75"/>
      <c r="GV27" s="75"/>
      <c r="GW27" s="75"/>
      <c r="GX27" s="75"/>
      <c r="GY27" s="75"/>
      <c r="GZ27" s="75"/>
      <c r="HA27" s="75"/>
      <c r="HB27" s="75"/>
      <c r="HC27" s="75"/>
      <c r="HD27" s="75"/>
      <c r="HE27" s="75"/>
      <c r="HF27" s="75"/>
      <c r="HG27" s="75"/>
      <c r="HH27" s="75"/>
      <c r="HI27" s="75"/>
      <c r="HJ27" s="75"/>
      <c r="HK27" s="75"/>
      <c r="HL27" s="75"/>
      <c r="HM27" s="75"/>
      <c r="HN27" s="75"/>
      <c r="HO27" s="75"/>
      <c r="HP27" s="75"/>
      <c r="HQ27" s="75"/>
      <c r="HR27" s="75"/>
      <c r="HS27" s="75"/>
      <c r="HT27" s="75"/>
      <c r="HU27" s="75"/>
      <c r="HV27" s="75"/>
      <c r="HW27" s="75"/>
      <c r="HX27" s="75"/>
      <c r="HY27" s="75"/>
      <c r="HZ27" s="75"/>
      <c r="IA27" s="75"/>
      <c r="IB27" s="75"/>
      <c r="IC27" s="75"/>
      <c r="ID27" s="75"/>
      <c r="IE27" s="75"/>
      <c r="IF27" s="75"/>
      <c r="IG27" s="75"/>
      <c r="IH27" s="75"/>
      <c r="II27" s="75"/>
      <c r="IJ27" s="75"/>
      <c r="IK27" s="75"/>
      <c r="IL27" s="75"/>
      <c r="IM27" s="75"/>
      <c r="IN27" s="75"/>
      <c r="IO27" s="75"/>
      <c r="IP27" s="75"/>
      <c r="IQ27" s="75"/>
      <c r="IR27" s="75"/>
      <c r="IS27" s="75"/>
      <c r="IT27" s="75"/>
      <c r="IU27" s="75"/>
      <c r="IV27" s="75"/>
      <c r="IW27" s="75"/>
    </row>
    <row r="28" s="9" customFormat="1" ht="53.25" customHeight="1">
      <c r="A28" s="66"/>
      <c r="B28" s="66"/>
      <c r="C28" s="68" t="s">
        <v>51</v>
      </c>
      <c r="D28" s="106"/>
      <c r="E28" s="78" t="s">
        <v>36</v>
      </c>
      <c r="F28" s="78">
        <v>1</v>
      </c>
      <c r="G28" s="84">
        <v>652</v>
      </c>
      <c r="H28" s="102">
        <v>500</v>
      </c>
      <c r="I28" s="84">
        <v>608</v>
      </c>
      <c r="J28" s="81">
        <f t="shared" si="6"/>
        <v>586.66666666666663</v>
      </c>
      <c r="K28" s="82">
        <f t="shared" si="7"/>
        <v>78.213383338999819</v>
      </c>
      <c r="L28" s="105">
        <f t="shared" si="8"/>
        <v>13.331826705511334</v>
      </c>
      <c r="M28" s="84">
        <f t="shared" si="9"/>
        <v>586.66666666666663</v>
      </c>
      <c r="N28" s="81">
        <f t="shared" si="10"/>
        <v>586.66666666666663</v>
      </c>
      <c r="O28" s="84">
        <f t="shared" si="14"/>
        <v>586.66999999999996</v>
      </c>
      <c r="P28" s="60">
        <f>F28*H28</f>
        <v>500</v>
      </c>
      <c r="Q28" s="107"/>
      <c r="R28" s="71"/>
      <c r="S28" s="63"/>
      <c r="T28" s="64"/>
    </row>
    <row r="29" s="9" customFormat="1" ht="25.5" customHeight="1">
      <c r="A29" s="76"/>
      <c r="B29" s="76"/>
      <c r="C29" s="108"/>
      <c r="D29" s="109"/>
      <c r="E29" s="77"/>
      <c r="F29" s="110"/>
      <c r="G29" s="102">
        <f>SUM(G6:G28)</f>
        <v>15474</v>
      </c>
      <c r="H29" s="102">
        <f>SUM(H6:H28)</f>
        <v>13150</v>
      </c>
      <c r="I29" s="102">
        <f>SUM(I6:I28)</f>
        <v>15228</v>
      </c>
      <c r="J29" s="111"/>
      <c r="K29" s="112"/>
      <c r="L29" s="41"/>
      <c r="M29" s="113"/>
      <c r="N29" s="114"/>
      <c r="O29" s="115" t="s">
        <v>52</v>
      </c>
      <c r="P29" s="116">
        <f>SUM(P6:P28)</f>
        <v>13150</v>
      </c>
      <c r="Q29" s="117"/>
      <c r="R29" s="9"/>
      <c r="S29" s="118"/>
    </row>
    <row r="30" ht="24" customHeight="1">
      <c r="A30" s="18" t="s">
        <v>53</v>
      </c>
      <c r="B30" s="18"/>
      <c r="C30" s="18"/>
      <c r="D30" s="18"/>
      <c r="E30" s="18"/>
      <c r="F30" s="18"/>
      <c r="G30" s="18"/>
      <c r="H30" s="18"/>
      <c r="I30" s="18"/>
      <c r="J30" s="18"/>
      <c r="K30" s="18"/>
      <c r="L30" s="18"/>
      <c r="M30" s="18"/>
      <c r="N30" s="18"/>
      <c r="O30" s="18"/>
      <c r="P30" s="18"/>
      <c r="Q30" s="18"/>
    </row>
    <row r="31" s="17" customFormat="1" ht="72" customHeight="1">
      <c r="A31" s="18"/>
      <c r="B31" s="18"/>
      <c r="C31" s="18"/>
      <c r="D31" s="18"/>
      <c r="E31" s="18"/>
      <c r="F31" s="18"/>
      <c r="G31" s="18"/>
      <c r="H31" s="18"/>
      <c r="I31" s="18"/>
      <c r="J31" s="18"/>
      <c r="K31" s="18"/>
      <c r="L31" s="18"/>
      <c r="M31" s="18"/>
      <c r="N31" s="18"/>
      <c r="O31" s="18"/>
      <c r="P31" s="18"/>
      <c r="Q31" s="18"/>
    </row>
    <row r="32" s="119" customFormat="1" ht="24" customHeight="1">
      <c r="A32" s="120" t="s">
        <v>54</v>
      </c>
      <c r="B32" s="1"/>
      <c r="C32" s="1"/>
      <c r="D32" s="1"/>
      <c r="E32" s="1"/>
      <c r="F32" s="1"/>
      <c r="G32" s="121"/>
      <c r="H32" s="122"/>
      <c r="I32" s="122"/>
      <c r="J32" s="123"/>
      <c r="K32" s="122"/>
      <c r="L32" s="122"/>
      <c r="M32" s="122"/>
      <c r="N32" s="122"/>
      <c r="O32" s="122"/>
      <c r="P32" s="122"/>
    </row>
    <row r="33" s="124" customFormat="1" ht="15" customHeight="1">
      <c r="A33" s="125" t="s">
        <v>55</v>
      </c>
      <c r="B33" s="126" t="s">
        <v>56</v>
      </c>
      <c r="C33" s="1"/>
      <c r="D33" s="1"/>
      <c r="E33" s="1"/>
      <c r="F33" s="107"/>
      <c r="G33" s="107"/>
      <c r="H33" s="107"/>
      <c r="I33" s="124"/>
      <c r="J33" s="127"/>
      <c r="K33" s="127"/>
      <c r="L33" s="128"/>
      <c r="M33" s="129"/>
      <c r="N33" s="9"/>
      <c r="O33" s="130"/>
    </row>
    <row r="34" s="124" customFormat="1" ht="15" customHeight="1">
      <c r="A34" s="125"/>
      <c r="B34" s="126"/>
      <c r="C34" s="1"/>
      <c r="D34" s="1"/>
      <c r="E34" s="1"/>
      <c r="F34" s="107"/>
      <c r="G34" s="107"/>
      <c r="H34" s="107"/>
      <c r="I34" s="124"/>
      <c r="J34" s="127"/>
      <c r="K34" s="127"/>
      <c r="L34" s="128"/>
      <c r="M34" s="124"/>
      <c r="N34" s="124"/>
      <c r="O34" s="131"/>
    </row>
    <row r="35" s="119" customFormat="1" ht="16.5" customHeight="1">
      <c r="A35" s="132"/>
      <c r="B35" s="1"/>
      <c r="C35" s="1"/>
      <c r="D35" s="1"/>
      <c r="E35" s="1"/>
      <c r="F35" s="1"/>
      <c r="G35" s="133"/>
      <c r="H35" s="134"/>
      <c r="I35" s="17"/>
      <c r="J35" s="17"/>
      <c r="K35" s="17"/>
      <c r="L35" s="17"/>
      <c r="M35" s="17"/>
      <c r="N35" s="17"/>
      <c r="O35" s="135"/>
    </row>
    <row r="36" ht="15" customHeight="1">
      <c r="A36" s="132"/>
      <c r="G36" s="136"/>
      <c r="H36" s="136"/>
      <c r="I36" s="136"/>
      <c r="J36" s="136"/>
      <c r="K36" s="136"/>
      <c r="L36" s="136"/>
      <c r="M36" s="136"/>
      <c r="N36" s="136"/>
      <c r="O36" s="136"/>
    </row>
    <row r="42" ht="12.75">
      <c r="M42" s="137"/>
    </row>
    <row r="50" ht="12.75">
      <c r="M50" s="137"/>
    </row>
    <row r="66" ht="12.75">
      <c r="L66" s="138"/>
    </row>
  </sheetData>
  <mergeCells count="33">
    <mergeCell ref="M1:P1"/>
    <mergeCell ref="A2:P2"/>
    <mergeCell ref="A3:P3"/>
    <mergeCell ref="A4:A5"/>
    <mergeCell ref="B4:D5"/>
    <mergeCell ref="E4:E5"/>
    <mergeCell ref="F4:F5"/>
    <mergeCell ref="G4:I4"/>
    <mergeCell ref="J4:L4"/>
    <mergeCell ref="M4:P4"/>
    <mergeCell ref="A6:A11"/>
    <mergeCell ref="B6:B11"/>
    <mergeCell ref="C6:D6"/>
    <mergeCell ref="C7:D7"/>
    <mergeCell ref="C8:D8"/>
    <mergeCell ref="C9:D9"/>
    <mergeCell ref="C10:D10"/>
    <mergeCell ref="C11:D11"/>
    <mergeCell ref="C12:D12"/>
    <mergeCell ref="C13:D13"/>
    <mergeCell ref="C14:D14"/>
    <mergeCell ref="A15:A20"/>
    <mergeCell ref="B15:B20"/>
    <mergeCell ref="C15:D15"/>
    <mergeCell ref="C16:D16"/>
    <mergeCell ref="C17:D17"/>
    <mergeCell ref="C18:D18"/>
    <mergeCell ref="C19:D19"/>
    <mergeCell ref="C20:D20"/>
    <mergeCell ref="C21:D21"/>
    <mergeCell ref="A23:A28"/>
    <mergeCell ref="B23:B28"/>
    <mergeCell ref="A30:P31"/>
  </mergeCells>
  <printOptions headings="0" gridLines="0"/>
  <pageMargins left="0.25" right="0.25" top="0.75" bottom="0.75" header="0.29999999999999999" footer="0.29999999999999999"/>
  <pageSetup paperSize="9" scale="60" firstPageNumber="1" fitToWidth="1" fitToHeight="1" pageOrder="downThenOver" orientation="landscape" usePrinterDefaults="1" blackAndWhite="0" draft="0" cellComments="none" useFirstPageNumber="0" errors="displayed" horizontalDpi="600" verticalDpi="600" copies="1"/>
  <headerFooter/>
  <drawing r:id="rId1"/>
</worksheet>
</file>

<file path=docProps/app.xml><?xml version="1.0" encoding="utf-8"?>
<Properties xmlns="http://schemas.openxmlformats.org/officeDocument/2006/extended-properties" xmlns:vt="http://schemas.openxmlformats.org/officeDocument/2006/docPropsVTypes">
  <Application>Р7-Офис/2024.4.2.721</Application>
  <DocSecurity>0</DocSecurity>
  <HyperlinksChanged>false</HyperlinksChanged>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Головань Евгения Геннадьевна</dc:creator>
  <cp:lastModifiedBy>antonenko_vo</cp:lastModifiedBy>
  <cp:revision>7</cp:revision>
  <dcterms:created xsi:type="dcterms:W3CDTF">2014-03-12T10:03:00Z</dcterms:created>
  <dcterms:modified xsi:type="dcterms:W3CDTF">2026-06-29T01:59:08Z</dcterms:modified>
  <cp:version>1048576</cp:version>
</cp:coreProperties>
</file>