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2510" windowHeight="8535" tabRatio="216"/>
  </bookViews>
  <sheets>
    <sheet name="Расчет цены" sheetId="2" r:id="rId1"/>
  </sheets>
  <definedNames>
    <definedName name="_xlnm.Print_Area" localSheetId="0">'Расчет цены'!$A$1:$P$16</definedName>
  </definedNames>
  <calcPr calcId="125725"/>
</workbook>
</file>

<file path=xl/calcChain.xml><?xml version="1.0" encoding="utf-8"?>
<calcChain xmlns="http://schemas.openxmlformats.org/spreadsheetml/2006/main">
  <c r="L5" i="2"/>
  <c r="M5" s="1"/>
  <c r="N5" s="1"/>
  <c r="O5" s="1"/>
  <c r="O7" s="1"/>
  <c r="I5"/>
  <c r="J5" s="1"/>
  <c r="K5" s="1"/>
</calcChain>
</file>

<file path=xl/sharedStrings.xml><?xml version="1.0" encoding="utf-8"?>
<sst xmlns="http://schemas.openxmlformats.org/spreadsheetml/2006/main" count="31" uniqueCount="28">
  <si>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</si>
  <si>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</si>
  <si>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</si>
  <si>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</si>
  <si>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</si>
  <si>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</si>
  <si>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</si>
  <si>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</si>
  <si>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</si>
  <si>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</si>
  <si>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</si>
  <si>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</si>
  <si>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</si>
  <si>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</si>
  <si>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НМЦК, ЦКЕП, определяемая методом сопоставимых рыночных цен (анализа рынка)*</t>
  </si>
  <si>
    <t>Однородность совокупности значений выявленных цен, используемых в расчете НМЦК, ЦКЕП</t>
  </si>
  <si>
    <t>Итого:</t>
  </si>
  <si>
    <t>НМЦК, ЦКЕП контракта с учетом округления цены за единицу (руб.)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</si>
  <si>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</si>
  <si>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определена на основании средней арифметической цены за единицу</t>
  </si>
  <si>
    <t>усл. ед</t>
  </si>
  <si>
    <t>Коммерческие предложения (руб./ед.изм.)</t>
  </si>
  <si>
    <t>Обоснование начальной (максимальной) цены контракта на поставку товаров</t>
  </si>
  <si>
    <t>Рутокен ЭЦП 3.0 3120 с сертификатом ФСТЭК</t>
  </si>
  <si>
    <t>Поставщик 1</t>
  </si>
  <si>
    <t>Поставщик 2</t>
  </si>
  <si>
    <t>Поставщик 3</t>
  </si>
  <si>
    <t xml:space="preserve"> В результате проведенного расчета НМЦК, ЦКЕП контракта составила: 75 833 (Семьдесят пять тысяч восемьсот тридцать три) рубля 25 копейки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</si>
</sst>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#,##0.000"/>
  </numFmts>
  <fonts count="1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/>
    <xf numFmtId="0" fontId="12" fillId="0" borderId="0" xfId="0" applyFont="1" applyAlignment="1" applyProtection="1">
      <alignment wrapText="1"/>
      <protection locked="0"/>
    </xf>
    <xf numFmtId="164" fontId="12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6" fillId="0" borderId="6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4" fontId="6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2" fillId="0" borderId="0" xfId="0" applyFont="1" applyAlignment="1" applyProtection="1">
      <alignment horizontal="left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1295400</xdr:rowOff>
    </xdr:to>
    <xdr:pic>
      <xdr:nvPicPr>
        <xdr:cNvPr id="2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0" y="3190875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29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01050" y="3162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1676400</xdr:rowOff>
    </xdr:from>
    <xdr:to>
      <xdr:col>11</xdr:col>
      <xdr:colOff>1504950</xdr:colOff>
      <xdr:row>3</xdr:row>
      <xdr:rowOff>2047875</xdr:rowOff>
    </xdr:to>
    <xdr:pic>
      <xdr:nvPicPr>
        <xdr:cNvPr id="29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82250" y="3914775"/>
          <a:ext cx="1485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3</xdr:row>
      <xdr:rowOff>1400175</xdr:rowOff>
    </xdr:from>
    <xdr:to>
      <xdr:col>11</xdr:col>
      <xdr:colOff>419100</xdr:colOff>
      <xdr:row>3</xdr:row>
      <xdr:rowOff>1628775</xdr:rowOff>
    </xdr:to>
    <xdr:pic>
      <xdr:nvPicPr>
        <xdr:cNvPr id="29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9900" y="36385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view="pageBreakPreview" zoomScale="85" zoomScaleNormal="100" zoomScaleSheetLayoutView="85" workbookViewId="0">
      <selection sqref="A1:O1"/>
    </sheetView>
  </sheetViews>
  <sheetFormatPr defaultRowHeight="12.75"/>
  <cols>
    <col min="1" max="1" width="3.140625" style="1" customWidth="1"/>
    <col min="2" max="2" width="38.42578125" style="1" customWidth="1"/>
    <col min="3" max="3" width="5.85546875" style="1" customWidth="1"/>
    <col min="4" max="4" width="6.85546875" style="1" customWidth="1"/>
    <col min="5" max="5" width="16.140625" style="1" customWidth="1"/>
    <col min="6" max="6" width="16.42578125" style="1" customWidth="1"/>
    <col min="7" max="7" width="14.140625" style="1" customWidth="1"/>
    <col min="8" max="8" width="9.140625" style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5703125" style="1" customWidth="1"/>
    <col min="14" max="14" width="13.28515625" style="1" customWidth="1"/>
    <col min="15" max="15" width="13.7109375" style="1" customWidth="1"/>
    <col min="16" max="16" width="0.7109375" style="1" customWidth="1"/>
    <col min="17" max="16384" width="9.140625" style="1"/>
  </cols>
  <sheetData>
    <row r="1" spans="1:15" s="35" customFormat="1" ht="88.5" customHeight="1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s="18" customFormat="1" ht="48.75" customHeight="1">
      <c r="A2" s="23"/>
      <c r="B2" s="23" t="s">
        <v>12</v>
      </c>
      <c r="C2" s="48" t="s">
        <v>13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3"/>
    </row>
    <row r="3" spans="1:15" ht="39" customHeight="1">
      <c r="A3" s="62" t="s">
        <v>0</v>
      </c>
      <c r="B3" s="62" t="s">
        <v>2</v>
      </c>
      <c r="C3" s="57" t="s">
        <v>1</v>
      </c>
      <c r="D3" s="57" t="s">
        <v>3</v>
      </c>
      <c r="E3" s="63" t="s">
        <v>21</v>
      </c>
      <c r="F3" s="64"/>
      <c r="G3" s="65"/>
      <c r="H3" s="14"/>
      <c r="I3" s="66" t="s">
        <v>15</v>
      </c>
      <c r="J3" s="66"/>
      <c r="K3" s="66"/>
      <c r="L3" s="42" t="s">
        <v>14</v>
      </c>
      <c r="M3" s="42"/>
      <c r="N3" s="42"/>
      <c r="O3" s="42"/>
    </row>
    <row r="4" spans="1:15" ht="164.45" customHeight="1">
      <c r="A4" s="62"/>
      <c r="B4" s="57"/>
      <c r="C4" s="58"/>
      <c r="D4" s="58"/>
      <c r="E4" s="3" t="s">
        <v>24</v>
      </c>
      <c r="F4" s="3" t="s">
        <v>25</v>
      </c>
      <c r="G4" s="3" t="s">
        <v>26</v>
      </c>
      <c r="H4" s="3" t="s">
        <v>7</v>
      </c>
      <c r="I4" s="2" t="s">
        <v>6</v>
      </c>
      <c r="J4" s="2" t="s">
        <v>4</v>
      </c>
      <c r="K4" s="4" t="s">
        <v>5</v>
      </c>
      <c r="L4" s="34" t="s">
        <v>18</v>
      </c>
      <c r="M4" s="5" t="s">
        <v>9</v>
      </c>
      <c r="N4" s="5" t="s">
        <v>10</v>
      </c>
      <c r="O4" s="2" t="s">
        <v>17</v>
      </c>
    </row>
    <row r="5" spans="1:15" ht="51" customHeight="1">
      <c r="A5" s="57">
        <v>1</v>
      </c>
      <c r="B5" s="50" t="s">
        <v>23</v>
      </c>
      <c r="C5" s="52" t="s">
        <v>20</v>
      </c>
      <c r="D5" s="54">
        <v>25</v>
      </c>
      <c r="E5" s="39" t="s">
        <v>24</v>
      </c>
      <c r="F5" s="39" t="s">
        <v>25</v>
      </c>
      <c r="G5" s="39" t="s">
        <v>26</v>
      </c>
      <c r="H5" s="59" t="s">
        <v>8</v>
      </c>
      <c r="I5" s="69">
        <f>AVERAGE(E6:G6)</f>
        <v>3033.3333333333335</v>
      </c>
      <c r="J5" s="71">
        <f>SQRT(((SUM((POWER(G6-I5,2)),(POWER(F6-I5,2)),(POWER(E6-I5,2)))/(COLUMNS(E6:G6)-1))))</f>
        <v>57.735026918962575</v>
      </c>
      <c r="K5" s="71">
        <f>J5/I5*100</f>
        <v>1.903352535789975</v>
      </c>
      <c r="L5" s="73">
        <f>((D5/3)*(SUM(E6:G6)))</f>
        <v>75833.333333333343</v>
      </c>
      <c r="M5" s="67">
        <f>L5/D5</f>
        <v>3033.3333333333339</v>
      </c>
      <c r="N5" s="67">
        <f>ROUNDDOWN(M5,2)</f>
        <v>3033.33</v>
      </c>
      <c r="O5" s="67">
        <f>N5*D5</f>
        <v>75833.25</v>
      </c>
    </row>
    <row r="6" spans="1:15" ht="51" customHeight="1">
      <c r="A6" s="58"/>
      <c r="B6" s="51"/>
      <c r="C6" s="53"/>
      <c r="D6" s="55"/>
      <c r="E6" s="39">
        <v>3000</v>
      </c>
      <c r="F6" s="40">
        <v>3000</v>
      </c>
      <c r="G6" s="39">
        <v>3100</v>
      </c>
      <c r="H6" s="60"/>
      <c r="I6" s="70"/>
      <c r="J6" s="72"/>
      <c r="K6" s="72"/>
      <c r="L6" s="74"/>
      <c r="M6" s="68"/>
      <c r="N6" s="68"/>
      <c r="O6" s="68"/>
    </row>
    <row r="7" spans="1:15" ht="51" customHeight="1">
      <c r="A7" s="16"/>
      <c r="B7" s="28" t="s">
        <v>16</v>
      </c>
      <c r="C7" s="29"/>
      <c r="D7" s="29"/>
      <c r="E7" s="26"/>
      <c r="F7" s="26"/>
      <c r="G7" s="26"/>
      <c r="H7" s="30"/>
      <c r="I7" s="26"/>
      <c r="J7" s="31"/>
      <c r="K7" s="31"/>
      <c r="L7" s="36"/>
      <c r="M7" s="37"/>
      <c r="N7" s="37"/>
      <c r="O7" s="38">
        <f>SUM(O5:P6)</f>
        <v>75833.25</v>
      </c>
    </row>
    <row r="8" spans="1:15" ht="51" customHeight="1">
      <c r="A8" s="49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s="15" customFormat="1" ht="27.6" customHeight="1">
      <c r="A9" s="24"/>
      <c r="B9" s="45" t="s">
        <v>19</v>
      </c>
      <c r="C9" s="46"/>
      <c r="D9" s="46"/>
      <c r="E9" s="47"/>
      <c r="F9" s="47"/>
      <c r="G9" s="47"/>
      <c r="H9" s="24"/>
      <c r="I9" s="6"/>
      <c r="J9" s="27"/>
      <c r="K9" s="25"/>
      <c r="L9" s="25"/>
      <c r="M9" s="25"/>
      <c r="N9" s="25"/>
      <c r="O9" s="6"/>
    </row>
    <row r="10" spans="1:15" s="7" customFormat="1" ht="102.75" customHeight="1">
      <c r="A10" s="43" t="s">
        <v>11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s="7" customFormat="1" ht="33.6" customHeight="1">
      <c r="A11" s="9"/>
      <c r="B11" s="9"/>
      <c r="C11" s="9"/>
      <c r="D11" s="10"/>
      <c r="E11" s="11"/>
      <c r="F11" s="12"/>
      <c r="G11" s="13"/>
      <c r="H11" s="8"/>
      <c r="I11" s="8"/>
      <c r="J11" s="8"/>
      <c r="K11" s="8"/>
      <c r="L11" s="8"/>
      <c r="M11" s="8"/>
      <c r="N11" s="8"/>
      <c r="O11" s="8"/>
    </row>
    <row r="12" spans="1:15" ht="63" customHeight="1">
      <c r="A12" s="33"/>
      <c r="B12" s="33"/>
      <c r="C12" s="18"/>
      <c r="D12" s="18"/>
      <c r="E12" s="18"/>
      <c r="F12" s="18"/>
      <c r="G12" s="32"/>
      <c r="H12" s="18"/>
      <c r="I12" s="18"/>
      <c r="J12" s="18"/>
      <c r="K12" s="18"/>
      <c r="L12" s="18"/>
      <c r="M12" s="18"/>
      <c r="N12" s="18"/>
      <c r="O12" s="18"/>
    </row>
    <row r="13" spans="1:15" s="8" customFormat="1" ht="36" customHeight="1">
      <c r="A13" s="17"/>
      <c r="B13" s="56"/>
      <c r="C13" s="56"/>
      <c r="D13" s="56"/>
      <c r="E13" s="19"/>
      <c r="F13" s="20"/>
      <c r="G13" s="21"/>
      <c r="H13" s="22"/>
      <c r="I13" s="22"/>
      <c r="J13" s="22"/>
      <c r="K13" s="22"/>
      <c r="L13" s="22"/>
      <c r="M13" s="22"/>
      <c r="N13" s="22"/>
      <c r="O13" s="22"/>
    </row>
    <row r="14" spans="1:15" s="18" customFormat="1" ht="32.450000000000003" customHeight="1">
      <c r="A14" s="41"/>
      <c r="B14" s="41"/>
      <c r="C14" s="41"/>
      <c r="D14" s="10"/>
      <c r="E14" s="11"/>
      <c r="F14" s="12"/>
      <c r="G14" s="13"/>
      <c r="H14" s="8"/>
      <c r="I14" s="8"/>
      <c r="J14" s="8"/>
      <c r="K14" s="8"/>
      <c r="L14" s="8"/>
      <c r="M14" s="8"/>
      <c r="N14" s="8"/>
      <c r="O14" s="8"/>
    </row>
    <row r="15" spans="1:15" s="22" customFormat="1" ht="39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8" customFormat="1" ht="21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26">
    <mergeCell ref="K5:K6"/>
    <mergeCell ref="L5:L6"/>
    <mergeCell ref="M5:M6"/>
    <mergeCell ref="A1:O1"/>
    <mergeCell ref="A3:A4"/>
    <mergeCell ref="B3:B4"/>
    <mergeCell ref="C3:C4"/>
    <mergeCell ref="D3:D4"/>
    <mergeCell ref="E3:G3"/>
    <mergeCell ref="I3:K3"/>
    <mergeCell ref="A14:C14"/>
    <mergeCell ref="L3:O3"/>
    <mergeCell ref="A10:O10"/>
    <mergeCell ref="B9:G9"/>
    <mergeCell ref="C2:N2"/>
    <mergeCell ref="A8:O8"/>
    <mergeCell ref="B5:B6"/>
    <mergeCell ref="C5:C6"/>
    <mergeCell ref="D5:D6"/>
    <mergeCell ref="B13:D13"/>
    <mergeCell ref="A5:A6"/>
    <mergeCell ref="H5:H6"/>
    <mergeCell ref="N5:N6"/>
    <mergeCell ref="O5:O6"/>
    <mergeCell ref="I5:I6"/>
    <mergeCell ref="J5:J6"/>
  </mergeCells>
  <phoneticPr fontId="0" type="noConversion"/>
  <pageMargins left="0.11811023622047245" right="0" top="0.55118110236220474" bottom="0.15748031496062992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2025-11-18T13:15:48Z</cp:lastPrinted>
  <dcterms:created xsi:type="dcterms:W3CDTF">2014-01-15T18:15:09Z</dcterms:created>
  <dcterms:modified xsi:type="dcterms:W3CDTF">2026-06-22T09:00:08Z</dcterms:modified>
</cp:coreProperties>
</file>