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hinAR\Documents\СП и СИ\244\"/>
    </mc:Choice>
  </mc:AlternateContent>
  <bookViews>
    <workbookView xWindow="0" yWindow="0" windowWidth="23040" windowHeight="9075"/>
  </bookViews>
  <sheets>
    <sheet name="Расчет цены (2)" sheetId="3" r:id="rId1"/>
    <sheet name="Лист1" sheetId="4" r:id="rId2"/>
  </sheets>
  <definedNames>
    <definedName name="OLE_LINK1" localSheetId="0">'Расчет цены (2)'!#REF!</definedName>
    <definedName name="_xlnm.Print_Area" localSheetId="0">'Расчет цены (2)'!$A$1:$Q$8</definedName>
  </definedNames>
  <calcPr calcId="162913"/>
</workbook>
</file>

<file path=xl/calcChain.xml><?xml version="1.0" encoding="utf-8"?>
<calcChain xmlns="http://schemas.openxmlformats.org/spreadsheetml/2006/main">
  <c r="C10" i="4" l="1"/>
  <c r="C9" i="4"/>
  <c r="C8" i="4"/>
  <c r="C11" i="4" l="1"/>
  <c r="M5" i="3" l="1"/>
  <c r="L5" i="3"/>
  <c r="P5" i="3" s="1"/>
  <c r="Q5" i="3" s="1"/>
  <c r="N5" i="3" l="1"/>
  <c r="Q6" i="3"/>
  <c r="O5" i="3"/>
  <c r="G8" i="3" l="1"/>
</calcChain>
</file>

<file path=xl/sharedStrings.xml><?xml version="1.0" encoding="utf-8"?>
<sst xmlns="http://schemas.openxmlformats.org/spreadsheetml/2006/main" count="27" uniqueCount="25">
  <si>
    <t>№</t>
  </si>
  <si>
    <t>Ед. изм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</si>
  <si>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</si>
  <si>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</si>
  <si>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</si>
  <si>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</si>
  <si>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</si>
  <si>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</si>
  <si>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ИТОГО:</t>
  </si>
  <si>
    <t>Ценовая информация стоимости объекта закупки, (руб) за ед.изм.</t>
  </si>
  <si>
    <t>Оценка однородности совокупности значений выявленных цен, используемых в расчете начальной цены единиц товаров (работ, услуг)</t>
  </si>
  <si>
    <t>Начальная цена единиц товаров (работ, услуг) определяемая методом сопоставимых рыночных цен (анализа рынка)</t>
  </si>
  <si>
    <t xml:space="preserve">Расчет начальной цены единиц товаров (работ,услуг) 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</t>
  </si>
  <si>
    <t>Начальная цена единиц товаров (работ, услуг)  с учетом округления цены за единицу (руб.)</t>
  </si>
  <si>
    <t xml:space="preserve">НЦЕТРУрын 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</si>
  <si>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</si>
  <si>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</si>
  <si>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t>Перечень Товара</t>
  </si>
  <si>
    <t>усл.ед</t>
  </si>
  <si>
    <t xml:space="preserve">Обоснование начальной (максимальной) цены контракта (Н(М)ЦК)
</t>
  </si>
  <si>
    <t>Источник №1 (вх.№ 3208 от 31.03.2026)</t>
  </si>
  <si>
    <t>Источник №2 (вх. № 3369 от 03.04.2026)</t>
  </si>
  <si>
    <t>Источник №3 (вх. № 3423 от 03.04.2026)</t>
  </si>
  <si>
    <t>Проведение специальной проверки и специальных исследований технических средств (Ямало-Ненецкий автономный округ)</t>
  </si>
  <si>
    <t xml:space="preserve">В результате проведенного расчета Н(М)ЦК  контракта составила: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</si>
</sst>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;[Red]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vertical="top"/>
    </xf>
    <xf numFmtId="0" fontId="7" fillId="0" borderId="0" xfId="0" applyFont="1" applyFill="1"/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 applyAlignment="1"/>
    <xf numFmtId="0" fontId="6" fillId="0" borderId="0" xfId="0" applyFont="1" applyFill="1" applyAlignment="1">
      <alignment wrapText="1"/>
    </xf>
    <xf numFmtId="0" fontId="9" fillId="0" borderId="0" xfId="0" applyFont="1" applyFill="1"/>
    <xf numFmtId="4" fontId="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/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wrapText="1"/>
    </xf>
    <xf numFmtId="165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</xdr:row>
      <xdr:rowOff>790575</xdr:rowOff>
    </xdr:from>
    <xdr:to>
      <xdr:col>13</xdr:col>
      <xdr:colOff>800100</xdr:colOff>
      <xdr:row>2</xdr:row>
      <xdr:rowOff>1143000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52006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1025978</xdr:colOff>
      <xdr:row>2</xdr:row>
      <xdr:rowOff>502103</xdr:rowOff>
    </xdr:from>
    <xdr:to>
      <xdr:col>12</xdr:col>
      <xdr:colOff>791935</xdr:colOff>
      <xdr:row>2</xdr:row>
      <xdr:rowOff>940253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84053" y="1406978"/>
          <a:ext cx="80418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130629</xdr:colOff>
      <xdr:row>2</xdr:row>
      <xdr:rowOff>1278671</xdr:rowOff>
    </xdr:from>
    <xdr:to>
      <xdr:col>14</xdr:col>
      <xdr:colOff>283029</xdr:colOff>
      <xdr:row>2</xdr:row>
      <xdr:rowOff>1507271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44541" y="198464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624567</xdr:colOff>
      <xdr:row>2</xdr:row>
      <xdr:rowOff>2020661</xdr:rowOff>
    </xdr:from>
    <xdr:to>
      <xdr:col>15</xdr:col>
      <xdr:colOff>418</xdr:colOff>
      <xdr:row>3</xdr:row>
      <xdr:rowOff>310564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16042" y="6506936"/>
          <a:ext cx="718876" cy="307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zoomScale="85" zoomScaleNormal="85" zoomScaleSheetLayoutView="70" workbookViewId="0">
      <selection activeCell="G6" sqref="G6"/>
    </sheetView>
  </sheetViews>
  <sheetFormatPr defaultColWidth="9.140625" defaultRowHeight="12.75" x14ac:dyDescent="0.2"/>
  <cols>
    <col min="1" max="1" width="6" style="2" customWidth="1"/>
    <col min="2" max="2" width="48.5703125" style="2" customWidth="1"/>
    <col min="3" max="3" width="9.42578125" style="2" customWidth="1"/>
    <col min="4" max="4" width="9.85546875" style="2" customWidth="1"/>
    <col min="5" max="5" width="12.42578125" style="2" customWidth="1"/>
    <col min="6" max="6" width="12.85546875" style="2" customWidth="1"/>
    <col min="7" max="7" width="11.7109375" style="2" customWidth="1"/>
    <col min="8" max="10" width="11.7109375" style="2" hidden="1" customWidth="1"/>
    <col min="11" max="11" width="11.42578125" style="2" hidden="1" customWidth="1"/>
    <col min="12" max="12" width="13" style="2" customWidth="1"/>
    <col min="13" max="13" width="12.28515625" style="2" customWidth="1"/>
    <col min="14" max="14" width="12.140625" style="2" customWidth="1"/>
    <col min="15" max="15" width="20.140625" style="2" customWidth="1"/>
    <col min="16" max="16" width="11.5703125" style="2" customWidth="1"/>
    <col min="17" max="17" width="15.42578125" style="2" customWidth="1"/>
    <col min="18" max="18" width="12.5703125" style="2" bestFit="1" customWidth="1"/>
    <col min="19" max="16384" width="9.140625" style="2"/>
  </cols>
  <sheetData>
    <row r="1" spans="1:18" ht="22.5" customHeight="1" x14ac:dyDescent="0.2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s="3" customFormat="1" ht="33" customHeight="1" x14ac:dyDescent="0.25">
      <c r="A2" s="40" t="s">
        <v>0</v>
      </c>
      <c r="B2" s="42" t="s">
        <v>17</v>
      </c>
      <c r="C2" s="40" t="s">
        <v>1</v>
      </c>
      <c r="D2" s="40" t="s">
        <v>2</v>
      </c>
      <c r="E2" s="34" t="s">
        <v>9</v>
      </c>
      <c r="F2" s="34"/>
      <c r="G2" s="34"/>
      <c r="H2" s="34" t="s">
        <v>5</v>
      </c>
      <c r="I2" s="34"/>
      <c r="J2" s="34"/>
      <c r="K2" s="34" t="s">
        <v>7</v>
      </c>
      <c r="L2" s="39" t="s">
        <v>10</v>
      </c>
      <c r="M2" s="39"/>
      <c r="N2" s="39"/>
      <c r="O2" s="34" t="s">
        <v>11</v>
      </c>
      <c r="P2" s="34"/>
      <c r="Q2" s="34"/>
    </row>
    <row r="3" spans="1:18" s="3" customFormat="1" ht="119.25" customHeight="1" x14ac:dyDescent="0.25">
      <c r="A3" s="40"/>
      <c r="B3" s="42"/>
      <c r="C3" s="40"/>
      <c r="D3" s="40"/>
      <c r="E3" s="45" t="s">
        <v>20</v>
      </c>
      <c r="F3" s="45" t="s">
        <v>21</v>
      </c>
      <c r="G3" s="48" t="s">
        <v>22</v>
      </c>
      <c r="H3" s="18" t="s">
        <v>6</v>
      </c>
      <c r="I3" s="18" t="s">
        <v>6</v>
      </c>
      <c r="J3" s="18" t="s">
        <v>6</v>
      </c>
      <c r="K3" s="34"/>
      <c r="L3" s="34" t="s">
        <v>15</v>
      </c>
      <c r="M3" s="34" t="s">
        <v>3</v>
      </c>
      <c r="N3" s="34" t="s">
        <v>16</v>
      </c>
      <c r="O3" s="19" t="s">
        <v>12</v>
      </c>
      <c r="P3" s="34" t="s">
        <v>4</v>
      </c>
      <c r="Q3" s="47" t="s">
        <v>13</v>
      </c>
    </row>
    <row r="4" spans="1:18" s="3" customFormat="1" ht="27.75" customHeight="1" x14ac:dyDescent="0.25">
      <c r="A4" s="41"/>
      <c r="B4" s="43"/>
      <c r="C4" s="44"/>
      <c r="D4" s="44"/>
      <c r="E4" s="46"/>
      <c r="F4" s="46"/>
      <c r="G4" s="49"/>
      <c r="H4" s="1"/>
      <c r="I4" s="1"/>
      <c r="J4" s="1"/>
      <c r="K4" s="1"/>
      <c r="L4" s="35"/>
      <c r="M4" s="35"/>
      <c r="N4" s="35"/>
      <c r="O4" s="20" t="s">
        <v>14</v>
      </c>
      <c r="P4" s="35"/>
      <c r="Q4" s="35"/>
    </row>
    <row r="5" spans="1:18" s="3" customFormat="1" ht="87.75" customHeight="1" x14ac:dyDescent="0.25">
      <c r="A5" s="21">
        <v>1</v>
      </c>
      <c r="B5" s="26" t="s">
        <v>23</v>
      </c>
      <c r="C5" s="27" t="s">
        <v>18</v>
      </c>
      <c r="D5" s="28">
        <v>1</v>
      </c>
      <c r="E5" s="24">
        <v>31200</v>
      </c>
      <c r="F5" s="24">
        <v>31200</v>
      </c>
      <c r="G5" s="25">
        <v>31200</v>
      </c>
      <c r="H5" s="29"/>
      <c r="I5" s="29"/>
      <c r="J5" s="29"/>
      <c r="K5" s="29"/>
      <c r="L5" s="25">
        <f t="shared" ref="L5" si="0">AVERAGE(E5:G5)</f>
        <v>31200</v>
      </c>
      <c r="M5" s="30">
        <f t="shared" ref="M5" si="1">STDEV(E5:G5)</f>
        <v>0</v>
      </c>
      <c r="N5" s="30">
        <f t="shared" ref="N5" si="2">M5/L5*100</f>
        <v>0</v>
      </c>
      <c r="O5" s="25">
        <f t="shared" ref="O5" si="3">D5*L5</f>
        <v>31200</v>
      </c>
      <c r="P5" s="25">
        <f t="shared" ref="P5" si="4">L5</f>
        <v>31200</v>
      </c>
      <c r="Q5" s="25">
        <f>ROUND(D5*P5,2)</f>
        <v>31200</v>
      </c>
    </row>
    <row r="6" spans="1:18" s="12" customFormat="1" ht="15" customHeight="1" x14ac:dyDescent="0.25">
      <c r="A6" s="22"/>
      <c r="B6" s="31" t="s">
        <v>8</v>
      </c>
      <c r="C6" s="23"/>
      <c r="D6" s="32"/>
      <c r="E6" s="33"/>
      <c r="F6" s="33"/>
      <c r="G6" s="33"/>
      <c r="H6" s="23"/>
      <c r="I6" s="23"/>
      <c r="J6" s="23"/>
      <c r="K6" s="23"/>
      <c r="L6" s="30"/>
      <c r="M6" s="30"/>
      <c r="N6" s="30"/>
      <c r="O6" s="30"/>
      <c r="P6" s="30"/>
      <c r="Q6" s="29">
        <f>SUM(Q5:Q5)</f>
        <v>31200</v>
      </c>
      <c r="R6" s="11"/>
    </row>
    <row r="7" spans="1:18" s="12" customFormat="1" ht="15" customHeight="1" x14ac:dyDescent="0.25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10"/>
      <c r="N7" s="10"/>
      <c r="O7" s="8"/>
      <c r="P7" s="8"/>
      <c r="Q7" s="8"/>
      <c r="R7" s="11"/>
    </row>
    <row r="8" spans="1:18" s="16" customFormat="1" ht="49.5" customHeight="1" x14ac:dyDescent="0.25">
      <c r="A8" s="36" t="s">
        <v>24</v>
      </c>
      <c r="B8" s="37"/>
      <c r="C8" s="37"/>
      <c r="D8" s="13"/>
      <c r="E8" s="13"/>
      <c r="F8" s="13"/>
      <c r="G8" s="17">
        <f>Q6</f>
        <v>31200</v>
      </c>
      <c r="H8" s="14"/>
      <c r="I8" s="14"/>
      <c r="J8" s="14"/>
      <c r="K8" s="14"/>
      <c r="L8" s="14"/>
      <c r="M8" s="15"/>
      <c r="N8" s="15"/>
      <c r="O8" s="4"/>
    </row>
  </sheetData>
  <mergeCells count="19">
    <mergeCell ref="Q3:Q4"/>
    <mergeCell ref="G3:G4"/>
    <mergeCell ref="F3:F4"/>
    <mergeCell ref="L3:L4"/>
    <mergeCell ref="M3:M4"/>
    <mergeCell ref="N3:N4"/>
    <mergeCell ref="A8:C8"/>
    <mergeCell ref="A1:Q1"/>
    <mergeCell ref="L2:N2"/>
    <mergeCell ref="O2:Q2"/>
    <mergeCell ref="E2:G2"/>
    <mergeCell ref="H2:J2"/>
    <mergeCell ref="K2:K3"/>
    <mergeCell ref="A2:A4"/>
    <mergeCell ref="B2:B4"/>
    <mergeCell ref="C2:C4"/>
    <mergeCell ref="D2:D4"/>
    <mergeCell ref="E3:E4"/>
    <mergeCell ref="P3:P4"/>
  </mergeCells>
  <pageMargins left="0.78740157480314965" right="0.39370078740157483" top="0.39370078740157483" bottom="0.39370078740157483" header="0.31496062992125984" footer="0.31496062992125984"/>
  <pageSetup paperSize="9" scale="68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1"/>
  <sheetViews>
    <sheetView workbookViewId="0">
      <selection activeCell="C16" sqref="C16"/>
    </sheetView>
  </sheetViews>
  <sheetFormatPr defaultRowHeight="15" x14ac:dyDescent="0.25"/>
  <sheetData>
    <row r="8" spans="1:3" x14ac:dyDescent="0.25">
      <c r="A8">
        <v>3300</v>
      </c>
      <c r="B8">
        <v>6</v>
      </c>
      <c r="C8">
        <f>B8*A8</f>
        <v>19800</v>
      </c>
    </row>
    <row r="9" spans="1:3" x14ac:dyDescent="0.25">
      <c r="A9">
        <v>3300</v>
      </c>
      <c r="B9">
        <v>2</v>
      </c>
      <c r="C9">
        <f>B9*A9</f>
        <v>6600</v>
      </c>
    </row>
    <row r="10" spans="1:3" x14ac:dyDescent="0.25">
      <c r="A10">
        <v>3300</v>
      </c>
      <c r="B10">
        <v>1</v>
      </c>
      <c r="C10">
        <f>B10*A10</f>
        <v>3300</v>
      </c>
    </row>
    <row r="11" spans="1:3" x14ac:dyDescent="0.25">
      <c r="C11">
        <f>SUM(C8:C10)</f>
        <v>29700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 (2)</vt:lpstr>
      <vt:lpstr>Лист1</vt:lpstr>
      <vt:lpstr>'Расчет цены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Яхин Алексей Раитович</cp:lastModifiedBy>
  <cp:lastPrinted>2024-10-30T06:58:03Z</cp:lastPrinted>
  <dcterms:created xsi:type="dcterms:W3CDTF">2014-01-15T18:15:09Z</dcterms:created>
  <dcterms:modified xsi:type="dcterms:W3CDTF">2026-05-27T12:20:55Z</dcterms:modified>
</cp:coreProperties>
</file>