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4_{ACC9C4B2-78D5-4D4A-A708-17F6599C4D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8" l="1"/>
  <c r="M18" i="8" s="1"/>
  <c r="N18" i="8" s="1"/>
  <c r="O18" i="8" s="1"/>
  <c r="J18" i="8"/>
  <c r="I18" i="8"/>
  <c r="L17" i="8"/>
  <c r="M17" i="8" s="1"/>
  <c r="N17" i="8" s="1"/>
  <c r="O17" i="8" s="1"/>
  <c r="J17" i="8"/>
  <c r="I17" i="8"/>
  <c r="L16" i="8"/>
  <c r="M16" i="8" s="1"/>
  <c r="N16" i="8" s="1"/>
  <c r="O16" i="8" s="1"/>
  <c r="J16" i="8"/>
  <c r="I16" i="8"/>
  <c r="L15" i="8"/>
  <c r="M15" i="8" s="1"/>
  <c r="N15" i="8" s="1"/>
  <c r="O15" i="8" s="1"/>
  <c r="J15" i="8"/>
  <c r="I15" i="8"/>
  <c r="L14" i="8"/>
  <c r="M14" i="8" s="1"/>
  <c r="N14" i="8" s="1"/>
  <c r="O14" i="8" s="1"/>
  <c r="J14" i="8"/>
  <c r="I14" i="8"/>
  <c r="L13" i="8"/>
  <c r="M13" i="8" s="1"/>
  <c r="N13" i="8" s="1"/>
  <c r="O13" i="8" s="1"/>
  <c r="J13" i="8"/>
  <c r="I13" i="8"/>
  <c r="L12" i="8"/>
  <c r="M12" i="8" s="1"/>
  <c r="N12" i="8" s="1"/>
  <c r="O12" i="8" s="1"/>
  <c r="J12" i="8"/>
  <c r="I12" i="8"/>
  <c r="L11" i="8"/>
  <c r="M11" i="8" s="1"/>
  <c r="N11" i="8" s="1"/>
  <c r="O11" i="8" s="1"/>
  <c r="J11" i="8"/>
  <c r="I11" i="8"/>
  <c r="L10" i="8"/>
  <c r="M10" i="8" s="1"/>
  <c r="N10" i="8" s="1"/>
  <c r="O10" i="8" s="1"/>
  <c r="J10" i="8"/>
  <c r="I10" i="8"/>
  <c r="L9" i="8"/>
  <c r="M9" i="8" s="1"/>
  <c r="N9" i="8" s="1"/>
  <c r="O9" i="8" s="1"/>
  <c r="J9" i="8"/>
  <c r="I9" i="8"/>
  <c r="O19" i="8" l="1"/>
  <c r="I20" i="8"/>
  <c r="K13" i="8"/>
  <c r="K16" i="8"/>
  <c r="K12" i="8"/>
  <c r="K17" i="8"/>
  <c r="K10" i="8"/>
  <c r="K15" i="8"/>
  <c r="K11" i="8"/>
  <c r="K9" i="8"/>
  <c r="K14" i="8"/>
  <c r="K18" i="8"/>
</calcChain>
</file>

<file path=xl/sharedStrings.xml><?xml version="1.0" encoding="utf-8"?>
<sst xmlns="http://schemas.openxmlformats.org/spreadsheetml/2006/main" count="48" uniqueCount="40">
  <si>
    <t>Кол-во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</si>
  <si>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</si>
  <si>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</si>
  <si>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</si>
  <si>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</si>
  <si>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</si>
  <si>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</si>
  <si>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</si>
  <si>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</si>
  <si>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</si>
  <si>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</si>
  <si>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</si>
  <si>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</si>
  <si>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</si>
  <si>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Итого: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</si>
  <si>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</si>
  <si>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</si>
  <si>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</si>
  <si>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Метод сопоставимых рыночных цен (анализ рынка)</t>
  </si>
  <si>
    <t>Наименование объекта закупки</t>
  </si>
  <si>
    <t xml:space="preserve">Расчет </t>
  </si>
  <si>
    <t>Используемый метод определения НМЦК</t>
  </si>
  <si>
    <t>Цена включает в себя затраты, связанные с выполнением работ, уплату налогов, сборов и других обязательных платежей.</t>
  </si>
  <si>
    <t>шт</t>
  </si>
  <si>
    <t xml:space="preserve">   </t>
  </si>
  <si>
    <t>упак</t>
  </si>
  <si>
    <t xml:space="preserve">Обоснование нмцк на поставку товаров для мастер-классов </t>
  </si>
  <si>
    <t xml:space="preserve">Пакет бумажный с ручками 
Высота 28 см Ширина 24 см Глубина 14 см
Цвет Бежевый Плотность 80 гр/м2 </t>
  </si>
  <si>
    <t>Краска акриловая художественная професси-ональная для рисования и творчества, туба 75мл, белила титановые, Brauberg ART Classic</t>
  </si>
  <si>
    <t>Акриловая краска черная художественная в штучной тубе 75 мл Гамма Студия</t>
  </si>
  <si>
    <t>Краска акриловая художественная професси-ональная для рисования и творчества, туба 75мл, охра желтая, Brauberg ART Classic</t>
  </si>
  <si>
    <t>Краска акриловая художественная професси-ональная для рисования и творчества, туба 75мл, умбра жженая, Brauberg ART Classic</t>
  </si>
  <si>
    <t>Акриловая краска умбра натуральная худо-жественная в штучной тубе 75 мл Гамма Сту-дия</t>
  </si>
  <si>
    <t>Пастель сухая мягкая профессиональная MUNGYO Gallery №054 корица (3шт)</t>
  </si>
  <si>
    <t>VISTA-ARTISTA мелки пастельные художе-ственные, набор Сангина - 4 штуки VASN</t>
  </si>
  <si>
    <t>Линолеум для линогравюры Малевичъ раз-мер 15х15 см, серый, упаковка 5 шт
Цвет серый толщина полотна 3 мм</t>
  </si>
  <si>
    <t>Пластилин скульптурный GLOBUS, телесный, 0,5 кг, твердый, ПЛС-01</t>
  </si>
  <si>
    <t>Ценовое предложение № 1029 от 25.08.2026</t>
  </si>
  <si>
    <t>Ценовое предложение № 1030 от 25.08.2026</t>
  </si>
  <si>
    <t>Ценовое предложение № 1031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</si>
</sst>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#,##0.00\ _₽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41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textRotation="90" wrapText="1"/>
    </xf>
    <xf numFmtId="165" fontId="9" fillId="4" borderId="0" xfId="0" applyNumberFormat="1" applyFont="1" applyFill="1" applyAlignment="1">
      <alignment horizontal="distributed" vertical="top" wrapText="1" justifyLastLine="1"/>
    </xf>
    <xf numFmtId="0" fontId="2" fillId="4" borderId="1" xfId="0" applyFont="1" applyFill="1" applyBorder="1" applyAlignment="1">
      <alignment horizontal="center" vertical="center" wrapText="1"/>
    </xf>
    <xf numFmtId="4" fontId="9" fillId="4" borderId="1" xfId="0" applyNumberFormat="1" applyFont="1" applyFill="1" applyBorder="1" applyAlignment="1">
      <alignment horizontal="center" vertical="center" wrapText="1" justifyLastLine="1"/>
    </xf>
    <xf numFmtId="164" fontId="9" fillId="4" borderId="1" xfId="0" applyNumberFormat="1" applyFont="1" applyFill="1" applyBorder="1" applyAlignment="1">
      <alignment horizontal="center" vertical="center" wrapText="1" justifyLastLine="1"/>
    </xf>
    <xf numFmtId="0" fontId="9" fillId="4" borderId="1" xfId="0" applyFont="1" applyFill="1" applyBorder="1" applyAlignment="1">
      <alignment horizontal="center" vertical="center" justifyLastLine="1"/>
    </xf>
    <xf numFmtId="10" fontId="9" fillId="4" borderId="1" xfId="0" applyNumberFormat="1" applyFont="1" applyFill="1" applyBorder="1" applyAlignment="1">
      <alignment horizontal="center" vertical="center" justifyLastLine="1"/>
    </xf>
    <xf numFmtId="2" fontId="9" fillId="4" borderId="1" xfId="0" applyNumberFormat="1" applyFont="1" applyFill="1" applyBorder="1" applyAlignment="1">
      <alignment horizontal="center" vertical="center" wrapText="1" justifyLastLine="1"/>
    </xf>
    <xf numFmtId="165" fontId="9" fillId="4" borderId="1" xfId="0" applyNumberFormat="1" applyFont="1" applyFill="1" applyBorder="1" applyAlignment="1">
      <alignment horizontal="center" vertical="center" wrapText="1" justifyLastLine="1"/>
    </xf>
    <xf numFmtId="166" fontId="2" fillId="3" borderId="1" xfId="0" applyNumberFormat="1" applyFont="1" applyFill="1" applyBorder="1" applyAlignment="1">
      <alignment horizontal="center" vertical="center" wrapText="1"/>
    </xf>
    <xf numFmtId="2" fontId="2" fillId="4" borderId="0" xfId="0" applyNumberFormat="1" applyFont="1" applyFill="1" applyAlignment="1">
      <alignment horizontal="center" vertical="center" wrapText="1"/>
    </xf>
    <xf numFmtId="4" fontId="2" fillId="0" borderId="0" xfId="0" applyNumberFormat="1" applyFont="1"/>
    <xf numFmtId="0" fontId="13" fillId="4" borderId="0" xfId="0" applyFont="1" applyFill="1" applyAlignment="1">
      <alignment horizontal="center" vertical="center" wrapText="1"/>
    </xf>
    <xf numFmtId="0" fontId="2" fillId="4" borderId="0" xfId="0" applyFont="1" applyFill="1"/>
    <xf numFmtId="0" fontId="2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 justifyLastLine="1"/>
    </xf>
    <xf numFmtId="0" fontId="9" fillId="0" borderId="1" xfId="0" applyFont="1" applyBorder="1" applyAlignment="1">
      <alignment horizontal="center" vertical="center" justifyLastLine="1"/>
    </xf>
    <xf numFmtId="10" fontId="9" fillId="0" borderId="1" xfId="0" applyNumberFormat="1" applyFont="1" applyBorder="1" applyAlignment="1">
      <alignment horizontal="center" vertical="center" justifyLastLine="1"/>
    </xf>
    <xf numFmtId="2" fontId="9" fillId="0" borderId="1" xfId="0" applyNumberFormat="1" applyFont="1" applyBorder="1" applyAlignment="1">
      <alignment horizontal="center" vertical="center" wrapText="1" justifyLastLine="1"/>
    </xf>
    <xf numFmtId="165" fontId="9" fillId="0" borderId="1" xfId="0" applyNumberFormat="1" applyFont="1" applyBorder="1" applyAlignment="1">
      <alignment horizontal="center" vertical="center" wrapText="1" justifyLastLine="1"/>
    </xf>
    <xf numFmtId="4" fontId="9" fillId="0" borderId="1" xfId="0" applyNumberFormat="1" applyFont="1" applyBorder="1" applyAlignment="1">
      <alignment horizontal="center" vertical="center" wrapText="1" justifyLastLine="1"/>
    </xf>
    <xf numFmtId="0" fontId="11" fillId="0" borderId="11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4" fontId="3" fillId="0" borderId="0" xfId="0" applyNumberFormat="1" applyFont="1"/>
    <xf numFmtId="0" fontId="1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166" fontId="2" fillId="4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6"/>
  <sheetViews>
    <sheetView tabSelected="1" zoomScale="85" zoomScaleNormal="85" workbookViewId="0">
      <selection activeCell="O19" sqref="O19"/>
    </sheetView>
  </sheetViews>
  <sheetFormatPr defaultRowHeight="12.75" x14ac:dyDescent="0.2"/>
  <cols>
    <col min="1" max="1" width="4.7109375" style="1" customWidth="1"/>
    <col min="2" max="2" width="27" style="1" customWidth="1"/>
    <col min="3" max="3" width="5.85546875" style="1" customWidth="1"/>
    <col min="4" max="4" width="6.85546875" style="1" customWidth="1"/>
    <col min="5" max="5" width="11.5703125" style="1" customWidth="1"/>
    <col min="6" max="6" width="11" style="1" customWidth="1"/>
    <col min="7" max="7" width="12.570312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6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9" ht="15.75" x14ac:dyDescent="0.25">
      <c r="J1" s="2" t="s">
        <v>24</v>
      </c>
    </row>
    <row r="2" spans="1:19" ht="15.75" x14ac:dyDescent="0.25">
      <c r="J2" s="2"/>
      <c r="M2" s="49"/>
      <c r="N2" s="49"/>
      <c r="O2" s="49"/>
    </row>
    <row r="3" spans="1:19" ht="15.75" x14ac:dyDescent="0.2">
      <c r="A3" s="54" t="s">
        <v>26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9" ht="15.75" x14ac:dyDescent="0.2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9" ht="15.75" x14ac:dyDescent="0.2">
      <c r="A5" s="62" t="s">
        <v>21</v>
      </c>
      <c r="B5" s="51"/>
      <c r="C5" s="65" t="s">
        <v>18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9" ht="15.75" x14ac:dyDescent="0.2">
      <c r="A6" s="62" t="s">
        <v>20</v>
      </c>
      <c r="B6" s="51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1"/>
    </row>
    <row r="7" spans="1:19" x14ac:dyDescent="0.2">
      <c r="A7" s="55" t="s">
        <v>1</v>
      </c>
      <c r="B7" s="55" t="s">
        <v>19</v>
      </c>
      <c r="C7" s="57" t="s">
        <v>2</v>
      </c>
      <c r="D7" s="59" t="s">
        <v>0</v>
      </c>
      <c r="E7" s="61" t="s">
        <v>3</v>
      </c>
      <c r="F7" s="61"/>
      <c r="G7" s="61"/>
      <c r="H7" s="61"/>
      <c r="I7" s="52" t="s">
        <v>4</v>
      </c>
      <c r="J7" s="52"/>
      <c r="K7" s="52"/>
      <c r="L7" s="53" t="s">
        <v>5</v>
      </c>
      <c r="M7" s="53"/>
      <c r="N7" s="53"/>
      <c r="O7" s="53"/>
    </row>
    <row r="8" spans="1:19" ht="139.5" thickBot="1" x14ac:dyDescent="0.25">
      <c r="A8" s="56"/>
      <c r="B8" s="56"/>
      <c r="C8" s="58"/>
      <c r="D8" s="60"/>
      <c r="E8" s="21" t="s">
        <v>37</v>
      </c>
      <c r="F8" s="21" t="s">
        <v>38</v>
      </c>
      <c r="G8" s="21" t="s">
        <v>39</v>
      </c>
      <c r="H8" s="19" t="s">
        <v>6</v>
      </c>
      <c r="I8" s="17" t="s">
        <v>7</v>
      </c>
      <c r="J8" s="18" t="s">
        <v>8</v>
      </c>
      <c r="K8" s="18" t="s">
        <v>9</v>
      </c>
      <c r="L8" s="18" t="s">
        <v>10</v>
      </c>
      <c r="M8" s="19" t="s">
        <v>11</v>
      </c>
      <c r="N8" s="19" t="s">
        <v>12</v>
      </c>
      <c r="O8" s="19" t="s">
        <v>13</v>
      </c>
    </row>
    <row r="9" spans="1:19" ht="75.75" thickBot="1" x14ac:dyDescent="0.25">
      <c r="A9" s="35">
        <v>1</v>
      </c>
      <c r="B9" s="43" t="s">
        <v>27</v>
      </c>
      <c r="C9" s="35" t="s">
        <v>23</v>
      </c>
      <c r="D9" s="48">
        <v>100</v>
      </c>
      <c r="E9" s="36">
        <v>38.299999999999997</v>
      </c>
      <c r="F9" s="30">
        <v>38.770000000000003</v>
      </c>
      <c r="G9" s="30">
        <v>37.6</v>
      </c>
      <c r="H9" s="23">
        <v>3</v>
      </c>
      <c r="I9" s="25">
        <f t="shared" ref="I9:I18" si="0">AVERAGE(E9:G9)</f>
        <v>38.223333333333329</v>
      </c>
      <c r="J9" s="26">
        <f t="shared" ref="J9:J18" si="1">STDEV(E9:G9)</f>
        <v>0.58875575014884896</v>
      </c>
      <c r="K9" s="27">
        <f t="shared" ref="K9:K18" si="2">J9/I9</f>
        <v>1.5403045700240229E-2</v>
      </c>
      <c r="L9" s="28">
        <f t="shared" ref="L9:L18" si="3">((D9/H9)*(SUM(E9:G9)))</f>
        <v>3822.333333333333</v>
      </c>
      <c r="M9" s="29">
        <f t="shared" ref="M9:M18" si="4">L9/D9</f>
        <v>38.223333333333329</v>
      </c>
      <c r="N9" s="24">
        <f t="shared" ref="N9:N18" si="5">ROUND(M9,2)</f>
        <v>38.22</v>
      </c>
      <c r="O9" s="24">
        <f t="shared" ref="O9:O18" si="6">N9*D9</f>
        <v>3822</v>
      </c>
      <c r="S9" s="32"/>
    </row>
    <row r="10" spans="1:19" ht="90.75" thickBot="1" x14ac:dyDescent="0.25">
      <c r="A10" s="35">
        <v>2</v>
      </c>
      <c r="B10" s="43" t="s">
        <v>28</v>
      </c>
      <c r="C10" s="35" t="s">
        <v>23</v>
      </c>
      <c r="D10" s="44">
        <v>5</v>
      </c>
      <c r="E10" s="36">
        <v>153.32</v>
      </c>
      <c r="F10" s="30">
        <v>155.19999999999999</v>
      </c>
      <c r="G10" s="30">
        <v>150.5</v>
      </c>
      <c r="H10" s="23">
        <v>3</v>
      </c>
      <c r="I10" s="25">
        <f t="shared" si="0"/>
        <v>153.00666666666666</v>
      </c>
      <c r="J10" s="26">
        <f t="shared" si="1"/>
        <v>2.3656147897181623</v>
      </c>
      <c r="K10" s="27">
        <f t="shared" si="2"/>
        <v>1.5460860897465224E-2</v>
      </c>
      <c r="L10" s="28">
        <f t="shared" si="3"/>
        <v>765.0333333333333</v>
      </c>
      <c r="M10" s="29">
        <f t="shared" si="4"/>
        <v>153.00666666666666</v>
      </c>
      <c r="N10" s="24">
        <f t="shared" si="5"/>
        <v>153.01</v>
      </c>
      <c r="O10" s="24">
        <f t="shared" si="6"/>
        <v>765.05</v>
      </c>
    </row>
    <row r="11" spans="1:19" ht="45.75" thickBot="1" x14ac:dyDescent="0.25">
      <c r="A11" s="35">
        <v>3</v>
      </c>
      <c r="B11" s="43" t="s">
        <v>29</v>
      </c>
      <c r="C11" s="35" t="s">
        <v>23</v>
      </c>
      <c r="D11" s="44">
        <v>5</v>
      </c>
      <c r="E11" s="36">
        <v>316.22000000000003</v>
      </c>
      <c r="F11" s="30">
        <v>320.10000000000002</v>
      </c>
      <c r="G11" s="30">
        <v>310.39999999999998</v>
      </c>
      <c r="H11" s="23">
        <v>3</v>
      </c>
      <c r="I11" s="25">
        <f t="shared" si="0"/>
        <v>315.57333333333332</v>
      </c>
      <c r="J11" s="26">
        <f t="shared" si="1"/>
        <v>4.8822262681417756</v>
      </c>
      <c r="K11" s="27">
        <f t="shared" si="2"/>
        <v>1.5470972203423744E-2</v>
      </c>
      <c r="L11" s="28">
        <f t="shared" si="3"/>
        <v>1577.8666666666668</v>
      </c>
      <c r="M11" s="29">
        <f t="shared" si="4"/>
        <v>315.57333333333338</v>
      </c>
      <c r="N11" s="24">
        <f t="shared" si="5"/>
        <v>315.57</v>
      </c>
      <c r="O11" s="24">
        <f t="shared" si="6"/>
        <v>1577.85</v>
      </c>
    </row>
    <row r="12" spans="1:19" ht="90.75" thickBot="1" x14ac:dyDescent="0.25">
      <c r="A12" s="35">
        <v>4</v>
      </c>
      <c r="B12" s="43" t="s">
        <v>30</v>
      </c>
      <c r="C12" s="35" t="s">
        <v>23</v>
      </c>
      <c r="D12" s="44">
        <v>5</v>
      </c>
      <c r="E12" s="36">
        <v>153.32</v>
      </c>
      <c r="F12" s="72">
        <v>155.19999999999999</v>
      </c>
      <c r="G12" s="36">
        <v>150.5</v>
      </c>
      <c r="H12" s="35">
        <v>3</v>
      </c>
      <c r="I12" s="37">
        <f t="shared" si="0"/>
        <v>153.00666666666666</v>
      </c>
      <c r="J12" s="38">
        <f t="shared" si="1"/>
        <v>2.3656147897181623</v>
      </c>
      <c r="K12" s="39">
        <f t="shared" si="2"/>
        <v>1.5460860897465224E-2</v>
      </c>
      <c r="L12" s="40">
        <f t="shared" si="3"/>
        <v>765.0333333333333</v>
      </c>
      <c r="M12" s="41">
        <f t="shared" si="4"/>
        <v>153.00666666666666</v>
      </c>
      <c r="N12" s="42">
        <f t="shared" si="5"/>
        <v>153.01</v>
      </c>
      <c r="O12" s="42">
        <f t="shared" si="6"/>
        <v>765.05</v>
      </c>
    </row>
    <row r="13" spans="1:19" s="34" customFormat="1" ht="90.75" thickBot="1" x14ac:dyDescent="0.25">
      <c r="A13" s="35">
        <v>5</v>
      </c>
      <c r="B13" s="43" t="s">
        <v>31</v>
      </c>
      <c r="C13" s="35" t="s">
        <v>23</v>
      </c>
      <c r="D13" s="44">
        <v>5</v>
      </c>
      <c r="E13" s="36">
        <v>153.32</v>
      </c>
      <c r="F13" s="30">
        <v>155.19999999999999</v>
      </c>
      <c r="G13" s="30">
        <v>150.5</v>
      </c>
      <c r="H13" s="23">
        <v>3</v>
      </c>
      <c r="I13" s="25">
        <f t="shared" si="0"/>
        <v>153.00666666666666</v>
      </c>
      <c r="J13" s="26">
        <f t="shared" si="1"/>
        <v>2.3656147897181623</v>
      </c>
      <c r="K13" s="27">
        <f t="shared" si="2"/>
        <v>1.5460860897465224E-2</v>
      </c>
      <c r="L13" s="28">
        <f t="shared" si="3"/>
        <v>765.0333333333333</v>
      </c>
      <c r="M13" s="29">
        <f t="shared" si="4"/>
        <v>153.00666666666666</v>
      </c>
      <c r="N13" s="24">
        <f t="shared" si="5"/>
        <v>153.01</v>
      </c>
      <c r="O13" s="24">
        <f t="shared" si="6"/>
        <v>765.05</v>
      </c>
    </row>
    <row r="14" spans="1:19" ht="60.75" thickBot="1" x14ac:dyDescent="0.25">
      <c r="A14" s="35">
        <v>6</v>
      </c>
      <c r="B14" s="43" t="s">
        <v>32</v>
      </c>
      <c r="C14" s="35" t="s">
        <v>25</v>
      </c>
      <c r="D14" s="44">
        <v>5</v>
      </c>
      <c r="E14" s="36">
        <v>316.22000000000003</v>
      </c>
      <c r="F14" s="30">
        <v>320.10000000000002</v>
      </c>
      <c r="G14" s="30">
        <v>310.39999999999998</v>
      </c>
      <c r="H14" s="23">
        <v>3</v>
      </c>
      <c r="I14" s="25">
        <f t="shared" si="0"/>
        <v>315.57333333333332</v>
      </c>
      <c r="J14" s="26">
        <f t="shared" si="1"/>
        <v>4.8822262681417756</v>
      </c>
      <c r="K14" s="27">
        <f t="shared" si="2"/>
        <v>1.5470972203423744E-2</v>
      </c>
      <c r="L14" s="28">
        <f t="shared" si="3"/>
        <v>1577.8666666666668</v>
      </c>
      <c r="M14" s="29">
        <f t="shared" si="4"/>
        <v>315.57333333333338</v>
      </c>
      <c r="N14" s="24">
        <f t="shared" si="5"/>
        <v>315.57</v>
      </c>
      <c r="O14" s="24">
        <f t="shared" si="6"/>
        <v>1577.85</v>
      </c>
    </row>
    <row r="15" spans="1:19" s="14" customFormat="1" ht="60.75" thickBot="1" x14ac:dyDescent="0.3">
      <c r="A15" s="35">
        <v>7</v>
      </c>
      <c r="B15" s="43" t="s">
        <v>33</v>
      </c>
      <c r="C15" s="35" t="s">
        <v>23</v>
      </c>
      <c r="D15" s="44">
        <v>3</v>
      </c>
      <c r="E15" s="36">
        <v>806.85</v>
      </c>
      <c r="F15" s="30">
        <v>816.75</v>
      </c>
      <c r="G15" s="30">
        <v>792</v>
      </c>
      <c r="H15" s="23">
        <v>3</v>
      </c>
      <c r="I15" s="25">
        <f t="shared" si="0"/>
        <v>805.19999999999993</v>
      </c>
      <c r="J15" s="26">
        <f t="shared" si="1"/>
        <v>12.457226818196739</v>
      </c>
      <c r="K15" s="27">
        <f t="shared" si="2"/>
        <v>1.5470972203423672E-2</v>
      </c>
      <c r="L15" s="28">
        <f t="shared" si="3"/>
        <v>2415.6</v>
      </c>
      <c r="M15" s="29">
        <f t="shared" si="4"/>
        <v>805.19999999999993</v>
      </c>
      <c r="N15" s="24">
        <f t="shared" si="5"/>
        <v>805.2</v>
      </c>
      <c r="O15" s="24">
        <f t="shared" si="6"/>
        <v>2415.6000000000004</v>
      </c>
    </row>
    <row r="16" spans="1:19" s="45" customFormat="1" ht="60.75" thickBot="1" x14ac:dyDescent="0.3">
      <c r="A16" s="35">
        <v>8</v>
      </c>
      <c r="B16" s="43" t="s">
        <v>34</v>
      </c>
      <c r="C16" s="35" t="s">
        <v>23</v>
      </c>
      <c r="D16" s="44">
        <v>1</v>
      </c>
      <c r="E16" s="36">
        <v>687.86</v>
      </c>
      <c r="F16" s="72">
        <v>696.3</v>
      </c>
      <c r="G16" s="36">
        <v>675.2</v>
      </c>
      <c r="H16" s="35">
        <v>3</v>
      </c>
      <c r="I16" s="37">
        <f t="shared" si="0"/>
        <v>686.45333333333326</v>
      </c>
      <c r="J16" s="38">
        <f t="shared" si="1"/>
        <v>10.620100438947476</v>
      </c>
      <c r="K16" s="39">
        <f t="shared" si="2"/>
        <v>1.5470972203423604E-2</v>
      </c>
      <c r="L16" s="40">
        <f t="shared" si="3"/>
        <v>686.45333333333315</v>
      </c>
      <c r="M16" s="41">
        <f t="shared" si="4"/>
        <v>686.45333333333315</v>
      </c>
      <c r="N16" s="42">
        <f t="shared" si="5"/>
        <v>686.45</v>
      </c>
      <c r="O16" s="42">
        <f t="shared" si="6"/>
        <v>686.45</v>
      </c>
    </row>
    <row r="17" spans="1:16" s="14" customFormat="1" ht="75.75" thickBot="1" x14ac:dyDescent="0.3">
      <c r="A17" s="35">
        <v>9</v>
      </c>
      <c r="B17" s="43" t="s">
        <v>35</v>
      </c>
      <c r="C17" s="35" t="s">
        <v>23</v>
      </c>
      <c r="D17" s="44">
        <v>1</v>
      </c>
      <c r="E17" s="36">
        <v>1214.3499999999999</v>
      </c>
      <c r="F17" s="72">
        <v>1229.25</v>
      </c>
      <c r="G17" s="36">
        <v>1192</v>
      </c>
      <c r="H17" s="35">
        <v>3</v>
      </c>
      <c r="I17" s="37">
        <f t="shared" si="0"/>
        <v>1211.8666666666666</v>
      </c>
      <c r="J17" s="38">
        <f t="shared" si="1"/>
        <v>18.748755514255688</v>
      </c>
      <c r="K17" s="39">
        <f t="shared" si="2"/>
        <v>1.5470972203423663E-2</v>
      </c>
      <c r="L17" s="40">
        <f t="shared" si="3"/>
        <v>1211.8666666666666</v>
      </c>
      <c r="M17" s="41">
        <f t="shared" si="4"/>
        <v>1211.8666666666666</v>
      </c>
      <c r="N17" s="42">
        <f t="shared" si="5"/>
        <v>1211.8699999999999</v>
      </c>
      <c r="O17" s="42">
        <f t="shared" si="6"/>
        <v>1211.8699999999999</v>
      </c>
    </row>
    <row r="18" spans="1:16" s="14" customFormat="1" ht="45.75" thickBot="1" x14ac:dyDescent="0.3">
      <c r="A18" s="35">
        <v>10</v>
      </c>
      <c r="B18" s="43" t="s">
        <v>36</v>
      </c>
      <c r="C18" s="35" t="s">
        <v>23</v>
      </c>
      <c r="D18" s="44">
        <v>30</v>
      </c>
      <c r="E18" s="36">
        <v>255.58</v>
      </c>
      <c r="F18" s="72">
        <v>258.72000000000003</v>
      </c>
      <c r="G18" s="36">
        <v>250.88</v>
      </c>
      <c r="H18" s="35">
        <v>3</v>
      </c>
      <c r="I18" s="37">
        <f t="shared" si="0"/>
        <v>255.06000000000003</v>
      </c>
      <c r="J18" s="38">
        <f t="shared" si="1"/>
        <v>3.9457825586314468</v>
      </c>
      <c r="K18" s="39">
        <f t="shared" si="2"/>
        <v>1.5470017088651479E-2</v>
      </c>
      <c r="L18" s="40">
        <f t="shared" si="3"/>
        <v>7651.8000000000011</v>
      </c>
      <c r="M18" s="41">
        <f t="shared" si="4"/>
        <v>255.06000000000003</v>
      </c>
      <c r="N18" s="42">
        <f t="shared" si="5"/>
        <v>255.06</v>
      </c>
      <c r="O18" s="42">
        <f t="shared" si="6"/>
        <v>7651.8</v>
      </c>
      <c r="P18" s="46"/>
    </row>
    <row r="19" spans="1:16" x14ac:dyDescent="0.2">
      <c r="A19" s="3"/>
      <c r="B19" s="33"/>
      <c r="C19" s="4"/>
      <c r="D19" s="4"/>
      <c r="E19" s="31"/>
      <c r="F19" s="5"/>
      <c r="G19" s="5"/>
      <c r="H19" s="6"/>
      <c r="I19" s="7"/>
      <c r="J19" s="8"/>
      <c r="K19" s="9"/>
      <c r="L19" s="10"/>
      <c r="M19" s="22"/>
      <c r="N19" s="10" t="s">
        <v>14</v>
      </c>
      <c r="O19" s="11">
        <f>SUM(O9:O18)</f>
        <v>21238.57</v>
      </c>
    </row>
    <row r="20" spans="1:16" ht="15.75" x14ac:dyDescent="0.2">
      <c r="A20" s="71" t="s">
        <v>15</v>
      </c>
      <c r="B20" s="71"/>
      <c r="C20" s="71"/>
      <c r="D20" s="71"/>
      <c r="E20" s="71"/>
      <c r="F20" s="71"/>
      <c r="G20" s="71"/>
      <c r="H20" s="71"/>
      <c r="I20" s="12">
        <f>O19</f>
        <v>21238.57</v>
      </c>
      <c r="J20" s="13" t="s">
        <v>16</v>
      </c>
      <c r="K20" s="13"/>
      <c r="L20" s="13"/>
      <c r="M20" s="13"/>
      <c r="N20" s="13"/>
      <c r="O20" s="12"/>
    </row>
    <row r="21" spans="1:16" ht="12.75" customHeight="1" x14ac:dyDescent="0.2">
      <c r="A21" s="70" t="s">
        <v>22</v>
      </c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</row>
    <row r="22" spans="1:16" ht="12.75" customHeight="1" x14ac:dyDescent="0.2">
      <c r="A22" s="70" t="s">
        <v>17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1:16" ht="15.75" x14ac:dyDescent="0.2">
      <c r="A23" s="69"/>
      <c r="B23" s="69"/>
      <c r="C23" s="63"/>
      <c r="D23" s="63"/>
      <c r="E23" s="63"/>
      <c r="F23" s="63"/>
      <c r="G23" s="63"/>
      <c r="H23" s="63"/>
      <c r="I23" s="63"/>
      <c r="J23" s="15"/>
      <c r="K23" s="15"/>
      <c r="L23" s="15"/>
      <c r="M23" s="15"/>
      <c r="N23" s="15"/>
      <c r="O23" s="15"/>
    </row>
    <row r="24" spans="1:16" ht="15.75" x14ac:dyDescent="0.2">
      <c r="A24" s="64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15"/>
    </row>
    <row r="25" spans="1:16" ht="15.75" x14ac:dyDescent="0.25">
      <c r="A25" s="68"/>
      <c r="B25" s="68"/>
      <c r="C25" s="2"/>
      <c r="D25" s="2"/>
      <c r="E25" s="47"/>
      <c r="F25" s="2"/>
      <c r="G25" s="2"/>
      <c r="H25" s="2"/>
      <c r="J25" s="68"/>
      <c r="K25" s="68"/>
    </row>
    <row r="26" spans="1:16" ht="15.75" x14ac:dyDescent="0.25">
      <c r="A26" s="63"/>
      <c r="B26" s="63"/>
      <c r="C26" s="63"/>
      <c r="D26" s="63"/>
      <c r="E26" s="63"/>
      <c r="F26" s="63"/>
      <c r="G26" s="63"/>
      <c r="H26" s="16"/>
      <c r="I26" s="15"/>
      <c r="J26" s="15"/>
      <c r="K26" s="15"/>
      <c r="L26" s="15"/>
      <c r="M26" s="15"/>
      <c r="N26" s="15"/>
      <c r="O26" s="15"/>
    </row>
  </sheetData>
  <mergeCells count="22">
    <mergeCell ref="A26:G26"/>
    <mergeCell ref="C23:I23"/>
    <mergeCell ref="A24:N24"/>
    <mergeCell ref="A6:B6"/>
    <mergeCell ref="C5:O5"/>
    <mergeCell ref="A25:B25"/>
    <mergeCell ref="J25:K25"/>
    <mergeCell ref="A23:B23"/>
    <mergeCell ref="A22:O22"/>
    <mergeCell ref="A21:O21"/>
    <mergeCell ref="A20:H20"/>
    <mergeCell ref="M2:O2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2026-08-25T12:27:19Z</dcterms:modified>
</cp:coreProperties>
</file>