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bniif.spbniif\Files\Public\Закупки\ОГЗ\2026\ЕАТ_БЕРЕЗКА п.5\Июнь\Оказание услуг по изготовлению бланков (диплом, свидетельство, билет)\"/>
    </mc:Choice>
  </mc:AlternateContent>
  <bookViews>
    <workbookView xWindow="-120" yWindow="-120" windowWidth="29040" windowHeight="15840"/>
  </bookViews>
  <sheets>
    <sheet name="Обоснование НМЦК" sheetId="3" r:id="rId1"/>
  </sheets>
  <calcPr calcId="162913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3" l="1"/>
  <c r="J5" i="3"/>
  <c r="K5" i="3"/>
  <c r="M5" i="3"/>
  <c r="N5" i="3"/>
  <c r="O5" i="3" s="1"/>
  <c r="I7" i="3"/>
  <c r="J7" i="3"/>
  <c r="K7" i="3"/>
  <c r="M7" i="3"/>
  <c r="N7" i="3"/>
  <c r="O7" i="3" s="1"/>
  <c r="N8" i="3" l="1"/>
  <c r="O8" i="3" s="1"/>
  <c r="M8" i="3"/>
  <c r="K8" i="3"/>
  <c r="J8" i="3"/>
  <c r="I8" i="3"/>
  <c r="N9" i="3" l="1"/>
  <c r="O9" i="3" s="1"/>
  <c r="M9" i="3"/>
  <c r="K9" i="3"/>
  <c r="J9" i="3"/>
  <c r="I9" i="3"/>
  <c r="N6" i="3"/>
  <c r="O6" i="3" s="1"/>
  <c r="M6" i="3"/>
  <c r="K6" i="3"/>
  <c r="J6" i="3"/>
  <c r="I6" i="3"/>
  <c r="N4" i="3"/>
  <c r="O4" i="3" s="1"/>
  <c r="M4" i="3"/>
  <c r="K4" i="3"/>
  <c r="J4" i="3"/>
  <c r="I4" i="3"/>
  <c r="O10" i="3" l="1"/>
</calcChain>
</file>

<file path=xl/sharedStrings.xml><?xml version="1.0" encoding="utf-8"?>
<sst xmlns="http://schemas.openxmlformats.org/spreadsheetml/2006/main" count="36" uniqueCount="26">
  <si>
    <t>Среднее квадратичное отклонение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</si>
  <si>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</si>
  <si>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</si>
  <si>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</si>
  <si>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</si>
  <si>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</si>
  <si>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</si>
  <si>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</si>
  <si>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Цена единицы продукции, принятая для расчета НМЦК</t>
  </si>
  <si>
    <t>КП №1</t>
  </si>
  <si>
    <t>&lt;ц&gt; - средн. арифм. величина цены единицы прод-ции, руб.</t>
  </si>
  <si>
    <t xml:space="preserve">V - коэф-нт вариации </t>
  </si>
  <si>
    <t>Средняя цена единицы продукции</t>
  </si>
  <si>
    <t>Расчет НМЦК</t>
  </si>
  <si>
    <t>шт</t>
  </si>
  <si>
    <t>ОКПД 2</t>
  </si>
  <si>
    <t>Обоснование начальной (максимальной) цены контракта на оказание услуг по изготовлению бланочной продукции для нужд ФГБУ «СПб НИИФ» Минздрава России в 2026 году</t>
  </si>
  <si>
    <t xml:space="preserve">Бланк диплома об окончании ординатуры </t>
  </si>
  <si>
    <t xml:space="preserve">Бланк приложения к диплому об окончании ординатуры
</t>
  </si>
  <si>
    <t>Бланк свидетельства об окончании аспирантуры</t>
  </si>
  <si>
    <t>Бланк приложения к свидетельству об окончании аспирантуры</t>
  </si>
  <si>
    <t>Бланк удостоверения о повышении квалификации</t>
  </si>
  <si>
    <t xml:space="preserve">Студенческий билет для студентов профессиональных образовательных организаций </t>
  </si>
  <si>
    <t>https://bbsc.ru/securityprinting</t>
  </si>
  <si>
    <t>https://mpf.goznak.ru/products/1167/</t>
  </si>
  <si>
    <t xml:space="preserve">17.23.13.141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</si>
</sst>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1" xfId="2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3">
    <cellStyle name="Excel Built-in Normal" xfId="1"/>
    <cellStyle name="Гиперссылка" xfId="2" builtinId="8"/>
    <cellStyle name="Обычный" xfId="0" builtinId="0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pf.goznak.ru/products/1167/" TargetMode="External"/><Relationship Id="rId1" Type="http://schemas.openxmlformats.org/officeDocument/2006/relationships/hyperlink" Target="https://bbsc.ru/securityprint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workbookViewId="0">
      <selection activeCell="C8" sqref="C8"/>
    </sheetView>
  </sheetViews>
  <sheetFormatPr defaultRowHeight="12" x14ac:dyDescent="0.2"/>
  <cols>
    <col min="1" max="1" width="9.140625" style="11"/>
    <col min="2" max="2" width="30.42578125" style="11" customWidth="1"/>
    <col min="3" max="3" width="21.42578125" style="14" customWidth="1"/>
    <col min="4" max="4" width="13.28515625" style="11" customWidth="1"/>
    <col min="5" max="5" width="13.42578125" style="11" customWidth="1"/>
    <col min="6" max="6" width="17.42578125" style="11" customWidth="1"/>
    <col min="7" max="7" width="16.7109375" style="11" customWidth="1"/>
    <col min="8" max="8" width="17.85546875" style="11" customWidth="1"/>
    <col min="9" max="9" width="11.42578125" style="11" customWidth="1"/>
    <col min="10" max="12" width="9.140625" style="11"/>
    <col min="13" max="13" width="10.42578125" style="11" customWidth="1"/>
    <col min="14" max="14" width="18.28515625" style="11" customWidth="1"/>
    <col min="15" max="15" width="17.85546875" style="11" customWidth="1"/>
    <col min="16" max="16384" width="9.140625" style="11"/>
  </cols>
  <sheetData>
    <row r="1" spans="1:15" ht="21.75" customHeight="1" x14ac:dyDescent="0.2">
      <c r="A1" s="20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48.75" customHeight="1" x14ac:dyDescent="0.2">
      <c r="A2" s="24" t="s">
        <v>1</v>
      </c>
      <c r="B2" s="25" t="s">
        <v>2</v>
      </c>
      <c r="C2" s="27" t="s">
        <v>15</v>
      </c>
      <c r="D2" s="25" t="s">
        <v>3</v>
      </c>
      <c r="E2" s="25" t="s">
        <v>4</v>
      </c>
      <c r="F2" s="25" t="s">
        <v>5</v>
      </c>
      <c r="G2" s="25"/>
      <c r="H2" s="25"/>
      <c r="I2" s="26" t="s">
        <v>6</v>
      </c>
      <c r="J2" s="18" t="s">
        <v>7</v>
      </c>
      <c r="K2" s="18"/>
      <c r="L2" s="18"/>
      <c r="M2" s="18" t="s">
        <v>12</v>
      </c>
      <c r="N2" s="19" t="s">
        <v>8</v>
      </c>
      <c r="O2" s="23" t="s">
        <v>13</v>
      </c>
    </row>
    <row r="3" spans="1:15" ht="96.75" thickBot="1" x14ac:dyDescent="0.25">
      <c r="A3" s="24"/>
      <c r="B3" s="25"/>
      <c r="C3" s="28"/>
      <c r="D3" s="25"/>
      <c r="E3" s="25"/>
      <c r="F3" s="1" t="s">
        <v>9</v>
      </c>
      <c r="G3" s="17" t="s">
        <v>23</v>
      </c>
      <c r="H3" s="17" t="s">
        <v>24</v>
      </c>
      <c r="I3" s="25"/>
      <c r="J3" s="12" t="s">
        <v>10</v>
      </c>
      <c r="K3" s="1" t="s">
        <v>0</v>
      </c>
      <c r="L3" s="2" t="s">
        <v>11</v>
      </c>
      <c r="M3" s="18"/>
      <c r="N3" s="19"/>
      <c r="O3" s="23"/>
    </row>
    <row r="4" spans="1:15" ht="24.75" thickBot="1" x14ac:dyDescent="0.25">
      <c r="A4" s="3">
        <v>1</v>
      </c>
      <c r="B4" s="15" t="s">
        <v>17</v>
      </c>
      <c r="C4" s="13" t="s">
        <v>25</v>
      </c>
      <c r="D4" s="4" t="s">
        <v>14</v>
      </c>
      <c r="E4" s="5">
        <v>50</v>
      </c>
      <c r="F4" s="6">
        <v>88</v>
      </c>
      <c r="G4" s="6">
        <v>90</v>
      </c>
      <c r="H4" s="6">
        <v>92</v>
      </c>
      <c r="I4" s="7">
        <f t="shared" ref="I4:I5" si="0">COUNT(F4:H4)</f>
        <v>3</v>
      </c>
      <c r="J4" s="7">
        <f t="shared" ref="J4:J5" si="1">IF(ISERR(AVERAGE(F4:H4)),"",AVERAGE(F4:H4))</f>
        <v>90</v>
      </c>
      <c r="K4" s="7">
        <f t="shared" ref="K4:K5" si="2">IF(ISERR(STDEV(F4:H4)),"",STDEV(F4:H4))</f>
        <v>2</v>
      </c>
      <c r="L4" s="8">
        <v>0.03</v>
      </c>
      <c r="M4" s="9">
        <f t="shared" ref="M4:M5" si="3">AVERAGE(F4:H4)</f>
        <v>90</v>
      </c>
      <c r="N4" s="9">
        <f t="shared" ref="N4:N5" si="4">F4</f>
        <v>88</v>
      </c>
      <c r="O4" s="10">
        <f t="shared" ref="O4:O9" si="5">N4*E4</f>
        <v>4400</v>
      </c>
    </row>
    <row r="5" spans="1:15" ht="36.75" thickBot="1" x14ac:dyDescent="0.25">
      <c r="A5" s="3">
        <v>2</v>
      </c>
      <c r="B5" s="16" t="s">
        <v>18</v>
      </c>
      <c r="C5" s="13" t="s">
        <v>25</v>
      </c>
      <c r="D5" s="4" t="s">
        <v>14</v>
      </c>
      <c r="E5" s="5">
        <v>50</v>
      </c>
      <c r="F5" s="6">
        <v>93</v>
      </c>
      <c r="G5" s="6">
        <v>95</v>
      </c>
      <c r="H5" s="6">
        <v>97</v>
      </c>
      <c r="I5" s="7">
        <f t="shared" si="0"/>
        <v>3</v>
      </c>
      <c r="J5" s="7">
        <f t="shared" si="1"/>
        <v>95</v>
      </c>
      <c r="K5" s="7">
        <f t="shared" si="2"/>
        <v>2</v>
      </c>
      <c r="L5" s="8">
        <v>0.03</v>
      </c>
      <c r="M5" s="9">
        <f t="shared" si="3"/>
        <v>95</v>
      </c>
      <c r="N5" s="9">
        <f t="shared" si="4"/>
        <v>93</v>
      </c>
      <c r="O5" s="10">
        <f t="shared" si="5"/>
        <v>4650</v>
      </c>
    </row>
    <row r="6" spans="1:15" ht="24.75" thickBot="1" x14ac:dyDescent="0.25">
      <c r="A6" s="3">
        <v>3</v>
      </c>
      <c r="B6" s="15" t="s">
        <v>19</v>
      </c>
      <c r="C6" s="13" t="s">
        <v>25</v>
      </c>
      <c r="D6" s="4" t="s">
        <v>14</v>
      </c>
      <c r="E6" s="5">
        <v>20</v>
      </c>
      <c r="F6" s="6">
        <v>88</v>
      </c>
      <c r="G6" s="6">
        <v>90</v>
      </c>
      <c r="H6" s="6">
        <v>92</v>
      </c>
      <c r="I6" s="7">
        <f t="shared" ref="I6:I9" si="6">COUNT(F6:H6)</f>
        <v>3</v>
      </c>
      <c r="J6" s="7">
        <f t="shared" ref="J6:J9" si="7">IF(ISERR(AVERAGE(F6:H6)),"",AVERAGE(F6:H6))</f>
        <v>90</v>
      </c>
      <c r="K6" s="7">
        <f t="shared" ref="K6:K9" si="8">IF(ISERR(STDEV(F6:H6)),"",STDEV(F6:H6))</f>
        <v>2</v>
      </c>
      <c r="L6" s="8">
        <v>0.03</v>
      </c>
      <c r="M6" s="9">
        <f t="shared" ref="M6:M9" si="9">AVERAGE(F6:H6)</f>
        <v>90</v>
      </c>
      <c r="N6" s="9">
        <f t="shared" ref="N6:N9" si="10">F6</f>
        <v>88</v>
      </c>
      <c r="O6" s="10">
        <f t="shared" si="5"/>
        <v>1760</v>
      </c>
    </row>
    <row r="7" spans="1:15" ht="24.75" thickBot="1" x14ac:dyDescent="0.25">
      <c r="A7" s="3">
        <v>4</v>
      </c>
      <c r="B7" s="15" t="s">
        <v>20</v>
      </c>
      <c r="C7" s="13" t="s">
        <v>25</v>
      </c>
      <c r="D7" s="4" t="s">
        <v>14</v>
      </c>
      <c r="E7" s="5">
        <v>20</v>
      </c>
      <c r="F7" s="6">
        <v>93</v>
      </c>
      <c r="G7" s="6">
        <v>95</v>
      </c>
      <c r="H7" s="6">
        <v>97</v>
      </c>
      <c r="I7" s="7">
        <f t="shared" si="6"/>
        <v>3</v>
      </c>
      <c r="J7" s="7">
        <f t="shared" si="7"/>
        <v>95</v>
      </c>
      <c r="K7" s="7">
        <f t="shared" si="8"/>
        <v>2</v>
      </c>
      <c r="L7" s="8">
        <v>0.03</v>
      </c>
      <c r="M7" s="9">
        <f t="shared" si="9"/>
        <v>95</v>
      </c>
      <c r="N7" s="9">
        <f t="shared" si="10"/>
        <v>93</v>
      </c>
      <c r="O7" s="10">
        <f t="shared" ref="O7:O8" si="11">N7*E7</f>
        <v>1860</v>
      </c>
    </row>
    <row r="8" spans="1:15" ht="24.75" thickBot="1" x14ac:dyDescent="0.25">
      <c r="A8" s="3">
        <v>5</v>
      </c>
      <c r="B8" s="16" t="s">
        <v>21</v>
      </c>
      <c r="C8" s="13" t="s">
        <v>25</v>
      </c>
      <c r="D8" s="4" t="s">
        <v>14</v>
      </c>
      <c r="E8" s="5">
        <v>300</v>
      </c>
      <c r="F8" s="6">
        <v>62</v>
      </c>
      <c r="G8" s="6">
        <v>67</v>
      </c>
      <c r="H8" s="6">
        <v>70</v>
      </c>
      <c r="I8" s="7">
        <f t="shared" si="6"/>
        <v>3</v>
      </c>
      <c r="J8" s="7">
        <f t="shared" si="7"/>
        <v>66.33</v>
      </c>
      <c r="K8" s="7">
        <f t="shared" si="8"/>
        <v>4.04</v>
      </c>
      <c r="L8" s="8">
        <v>0.03</v>
      </c>
      <c r="M8" s="9">
        <f t="shared" si="9"/>
        <v>66.33</v>
      </c>
      <c r="N8" s="9">
        <f t="shared" si="10"/>
        <v>62</v>
      </c>
      <c r="O8" s="10">
        <f t="shared" si="11"/>
        <v>18600</v>
      </c>
    </row>
    <row r="9" spans="1:15" ht="36.75" thickBot="1" x14ac:dyDescent="0.25">
      <c r="A9" s="3">
        <v>6</v>
      </c>
      <c r="B9" s="16" t="s">
        <v>22</v>
      </c>
      <c r="C9" s="13" t="s">
        <v>25</v>
      </c>
      <c r="D9" s="4" t="s">
        <v>14</v>
      </c>
      <c r="E9" s="5">
        <v>50</v>
      </c>
      <c r="F9" s="6">
        <v>85</v>
      </c>
      <c r="G9" s="6">
        <v>90</v>
      </c>
      <c r="H9" s="6">
        <v>95</v>
      </c>
      <c r="I9" s="7">
        <f t="shared" si="6"/>
        <v>3</v>
      </c>
      <c r="J9" s="7">
        <f t="shared" si="7"/>
        <v>90</v>
      </c>
      <c r="K9" s="7">
        <f t="shared" si="8"/>
        <v>5</v>
      </c>
      <c r="L9" s="8">
        <v>0.03</v>
      </c>
      <c r="M9" s="9">
        <f t="shared" si="9"/>
        <v>90</v>
      </c>
      <c r="N9" s="9">
        <f t="shared" si="10"/>
        <v>85</v>
      </c>
      <c r="O9" s="10">
        <f t="shared" si="5"/>
        <v>4250</v>
      </c>
    </row>
    <row r="10" spans="1:15" x14ac:dyDescent="0.2">
      <c r="O10" s="10">
        <f>SUM(O4:O9)</f>
        <v>35520</v>
      </c>
    </row>
    <row r="19" ht="51.75" customHeight="1" x14ac:dyDescent="0.2"/>
  </sheetData>
  <mergeCells count="12">
    <mergeCell ref="M2:M3"/>
    <mergeCell ref="N2:N3"/>
    <mergeCell ref="A1:O1"/>
    <mergeCell ref="O2:O3"/>
    <mergeCell ref="A2:A3"/>
    <mergeCell ref="B2:B3"/>
    <mergeCell ref="D2:D3"/>
    <mergeCell ref="E2:E3"/>
    <mergeCell ref="F2:H2"/>
    <mergeCell ref="I2:I3"/>
    <mergeCell ref="J2:L2"/>
    <mergeCell ref="C2:C3"/>
  </mergeCells>
  <phoneticPr fontId="2" type="noConversion"/>
  <conditionalFormatting sqref="L4">
    <cfRule type="cellIs" dxfId="17" priority="172" stopIfTrue="1" operator="greaterThanOrEqual">
      <formula>0.33</formula>
    </cfRule>
    <cfRule type="cellIs" dxfId="16" priority="173" stopIfTrue="1" operator="greaterThanOrEqual">
      <formula>0.33</formula>
    </cfRule>
    <cfRule type="cellIs" dxfId="15" priority="174" stopIfTrue="1" operator="between">
      <formula>33</formula>
      <formula>100</formula>
    </cfRule>
  </conditionalFormatting>
  <conditionalFormatting sqref="L5">
    <cfRule type="cellIs" dxfId="14" priority="169" stopIfTrue="1" operator="greaterThanOrEqual">
      <formula>0.33</formula>
    </cfRule>
    <cfRule type="cellIs" dxfId="13" priority="170" stopIfTrue="1" operator="greaterThanOrEqual">
      <formula>0.33</formula>
    </cfRule>
    <cfRule type="cellIs" dxfId="12" priority="171" stopIfTrue="1" operator="between">
      <formula>33</formula>
      <formula>100</formula>
    </cfRule>
  </conditionalFormatting>
  <conditionalFormatting sqref="L6">
    <cfRule type="cellIs" dxfId="11" priority="163" stopIfTrue="1" operator="greaterThanOrEqual">
      <formula>0.33</formula>
    </cfRule>
    <cfRule type="cellIs" dxfId="10" priority="164" stopIfTrue="1" operator="greaterThanOrEqual">
      <formula>0.33</formula>
    </cfRule>
    <cfRule type="cellIs" dxfId="9" priority="165" stopIfTrue="1" operator="between">
      <formula>33</formula>
      <formula>100</formula>
    </cfRule>
  </conditionalFormatting>
  <conditionalFormatting sqref="L9">
    <cfRule type="cellIs" dxfId="8" priority="160" stopIfTrue="1" operator="greaterThanOrEqual">
      <formula>0.33</formula>
    </cfRule>
    <cfRule type="cellIs" dxfId="7" priority="161" stopIfTrue="1" operator="greaterThanOrEqual">
      <formula>0.33</formula>
    </cfRule>
    <cfRule type="cellIs" dxfId="6" priority="162" stopIfTrue="1" operator="between">
      <formula>33</formula>
      <formula>100</formula>
    </cfRule>
  </conditionalFormatting>
  <conditionalFormatting sqref="L7">
    <cfRule type="cellIs" dxfId="5" priority="7" stopIfTrue="1" operator="greaterThanOrEqual">
      <formula>0.33</formula>
    </cfRule>
    <cfRule type="cellIs" dxfId="4" priority="8" stopIfTrue="1" operator="greaterThanOrEqual">
      <formula>0.33</formula>
    </cfRule>
    <cfRule type="cellIs" dxfId="3" priority="9" stopIfTrue="1" operator="between">
      <formula>33</formula>
      <formula>100</formula>
    </cfRule>
  </conditionalFormatting>
  <conditionalFormatting sqref="L8">
    <cfRule type="cellIs" dxfId="2" priority="4" stopIfTrue="1" operator="greaterThanOrEqual">
      <formula>0.33</formula>
    </cfRule>
    <cfRule type="cellIs" dxfId="1" priority="5" stopIfTrue="1" operator="greaterThanOrEqual">
      <formula>0.33</formula>
    </cfRule>
    <cfRule type="cellIs" dxfId="0" priority="6" stopIfTrue="1" operator="between">
      <formula>33</formula>
      <formula>100</formula>
    </cfRule>
  </conditionalFormatting>
  <hyperlinks>
    <hyperlink ref="G3" r:id="rId1"/>
    <hyperlink ref="H3" r:id="rId2"/>
  </hyperlinks>
  <pageMargins left="0.7" right="0.7" top="0.75" bottom="0.75" header="0.3" footer="0.3"/>
  <pageSetup paperSize="9" scale="58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Гурченко Анастасия Геннадьевна</cp:lastModifiedBy>
  <cp:lastPrinted>2026-02-24T10:09:44Z</cp:lastPrinted>
  <dcterms:created xsi:type="dcterms:W3CDTF">2018-02-08T09:44:50Z</dcterms:created>
  <dcterms:modified xsi:type="dcterms:W3CDTF">2026-06-02T09:32:53Z</dcterms:modified>
</cp:coreProperties>
</file>