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dia/image2.wmf" ContentType="image/x-wmf"/>
  <Override PartName="/xl/media/image1.wmf" ContentType="image/x-wmf"/>
  <Override PartName="/xl/media/image3.wmf" ContentType="image/x-wmf"/>
  <Override PartName="/xl/media/image4.wmf" ContentType="image/x-wmf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" sheetId="1" state="visible" r:id="rId3"/>
  </sheets>
  <definedNames>
    <definedName function="false" hidden="false" localSheetId="0" name="_xlnm.Print_Area" vbProcedure="false">Лист!$A$1:$O$12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<sst xmlns="http://schemas.openxmlformats.org/spreadsheetml/2006/main" count="38" uniqueCount="37">
  <si>
    <t xml:space="preserve">Обоснование начальной (максимальной) цены государственного контракта на приобретение отдельных элементов охранно-пожарной сигнализации</t>
  </si>
  <si>
    <t xml:space="preserve">РАСЧЕТ                     </t>
  </si>
  <si>
    <t xml:space="preserve">Используемый метод определения НМЦК:</t>
  </si>
  <si>
    <t xml:space="preserve">Метод сопоставимых рыночных цен в соответсвии с ч.6 ст.22 Федерального закона от 05.04.2013 № 44-ФЗ – информация о ценах товаров, работ, услуг получена путем сбора и анализа </t>
  </si>
  <si>
    <t xml:space="preserve">Обоснование использования выбранного метода:</t>
  </si>
  <si>
    <t xml:space="preserve">Метод сопоставимых рыночных цен – является приоритетным методом для определения и обоснования НМЦК</t>
  </si>
  <si>
    <t xml:space="preserve">№</t>
  </si>
  <si>
    <t xml:space="preserve">Наименование товара</t>
  </si>
  <si>
    <t xml:space="preserve">Ед. изм</t>
  </si>
  <si>
    <t xml:space="preserve">Кол-во</t>
  </si>
  <si>
    <t xml:space="preserve">Коммерческие предложения (руб./ед.изм.)</t>
  </si>
  <si>
    <t xml:space="preserve">Однородность совокупности значений выявленных цен, используемых в расчете Н(М)ЦК, ЦКЕП</t>
  </si>
  <si>
    <t xml:space="preserve">НМЦК, ЦКЕП, определяемая методом сопоставимых рыночных цен (анализа рынка)*</t>
  </si>
  <si>
    <t xml:space="preserve">Поставщик №1  вх. № 44853 от 01.09.2026г.</t>
  </si>
  <si>
    <t xml:space="preserve">Поставщик №2  вх. № 44857 от 01.09.2026г.</t>
  </si>
  <si>
    <t xml:space="preserve">Поставщик №3  вх. № 44851 от 01.09.2026г.</t>
  </si>
  <si>
    <t xml:space="preserve">Средняя арифметическая цена за единицу &lt;ц&gt; </t>
  </si>
  <si>
    <t xml:space="preserve">Среднее квадратичное отклонение</t>
  </si>
  <si>
    <r>
      <rPr>
        <b val="true"/>
        <sz val="10"/>
        <color rgb="FF000000"/>
        <rFont val="Times New Roman"/>
        <family val="1"/>
      </rPr>
      <t xml:space="preserve">коэффициент вариации цен V (%) </t>
    </r>
    <r>
      <rPr>
        <i val="true"/>
        <sz val="10"/>
        <color rgb="FF000000"/>
        <rFont val="Times New Roman"/>
        <family val="1"/>
      </rPr>
      <t xml:space="preserve">(не должен превышать 33%)</t>
    </r>
  </si>
  <si>
    <r>
      <rPr>
        <b val="true"/>
        <sz val="10"/>
        <color rgb="FF000000"/>
        <rFont val="Times New Roman"/>
        <family val="1"/>
      </rPr>
      <t xml:space="preserve">Расчет Н(М)ЦК по формуле</t>
    </r>
    <r>
      <rPr>
        <sz val="10"/>
        <color rgb="FF000000"/>
        <rFont val="Times New Roman"/>
        <family val="1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</si>
  <si>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</si>
  <si>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Цена за единицу изм. с округлением  до сотых долей после запятой (руб.)</t>
  </si>
  <si>
    <t xml:space="preserve">Н(М)ЦК, контракта с учетом округления цены за единицу (руб.)</t>
  </si>
  <si>
    <t xml:space="preserve">Цена за единицу изм.  (руб. )с понижением 33.19 %</t>
  </si>
  <si>
    <t xml:space="preserve">Цена за единицу изм. с округлением (вниз) до сотых долей после запятой (руб.)с понижением 33.19%</t>
  </si>
  <si>
    <t xml:space="preserve">Сумма по ГК</t>
  </si>
  <si>
    <t xml:space="preserve">Источник бесперебойного питания 
</t>
  </si>
  <si>
    <t xml:space="preserve">Напряжение сети (входное): 150—250 В (частота 50 Гц). [1]. Выходное напряжение (номинальное): 12 В. [1]. Ток нагрузки от сети: 4 А (кратковременно до 4,5–5 А). [1, 2]. Отсек для аккумуляторов: рассчитан на установку двух АКБ емкостью по 12 Ач 
Функции защиты: от короткого замыкания (КЗ), переполюсовки, превышения выходного напряжения и глубокого разряда батарей. Температурный диапазон работы: от +1 до +40 °C. Аккумулятор 12Вх12А/Ч:
Напряжение: 12 В. Емкость: 12 Ач (при 20-часовом разряде). Технология: AGM (абсорбированный электролит). Срок службы: 3–5 лет. Габариты: 151 × 98 × 100 мм. Максимальный ток заряда: 3.6 А.
Внутреннее сопротивление: ~32 мОм (в заряженном состоянии при 25°С). Саморазряд: около 3% емкости в месяц при 25°С.
</t>
  </si>
  <si>
    <t xml:space="preserve">шт.</t>
  </si>
  <si>
    <t xml:space="preserve">Дата подготовки: 02.09.2026г.</t>
  </si>
  <si>
    <t xml:space="preserve">В результате проведенного расчета Н(М)ЦК, контракта составила:</t>
  </si>
  <si>
    <t xml:space="preserve">рублей</t>
  </si>
  <si>
    <t xml:space="preserve">При расчете использовалась стоимость единицы товара среди аналогичных поставщиков, корректирующие коэффициенты и индексы не применялись.
В целях определения однородности совокупности значений выявленных цен стоимости товара , используемых в расчете НМЦК, определен коэффициент вариации. 
</t>
  </si>
  <si>
    <t xml:space="preserve">Работник контрактной службы</t>
  </si>
  <si>
    <t xml:space="preserve">Главный специалист-эксперт ФЭО</t>
  </si>
  <si>
    <t xml:space="preserve">Н.Г. Ксенофонтова</t>
  </si>
  <si>
    <t xml:space="preserve">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</si>
</sst>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#,##0"/>
    <numFmt numFmtId="167" formatCode="#,##0.00"/>
    <numFmt numFmtId="168" formatCode="0.0000"/>
  </numFmts>
  <fonts count="15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sz val="14"/>
      <color rgb="FF000000"/>
      <name val="Times New Roman"/>
      <family val="1"/>
    </font>
    <font>
      <b val="true"/>
      <sz val="14"/>
      <color rgb="FF000000"/>
      <name val="Times New Roman"/>
      <family val="1"/>
    </font>
    <font>
      <b val="true"/>
      <sz val="12"/>
      <color rgb="FF000000"/>
      <name val="Times New Roman"/>
      <family val="1"/>
    </font>
    <font>
      <b val="true"/>
      <sz val="10"/>
      <color rgb="FF000000"/>
      <name val="Times New Roman"/>
      <family val="1"/>
    </font>
    <font>
      <i val="true"/>
      <sz val="10"/>
      <color rgb="FF000000"/>
      <name val="Times New Roman"/>
      <family val="1"/>
    </font>
    <font>
      <b val="true"/>
      <sz val="13"/>
      <color rgb="FF000000"/>
      <name val="Times New Roman"/>
      <family val="1"/>
    </font>
    <font>
      <sz val="13"/>
      <color rgb="FF000000"/>
      <name val="Times New Roman"/>
      <family val="1"/>
    </font>
    <font>
      <sz val="13"/>
      <color rgb="FF000000"/>
      <name val="Calibri"/>
      <family val="2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5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8" fontId="12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0" xfId="0" applyFont="true" applyBorder="false" applyAlignment="true" applyProtection="true">
      <alignment horizontal="center" vertical="bottom" textRotation="0" wrapText="tru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4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4" fontId="14" fillId="0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<Relationship Id="rId4" Type="http://schemas.openxmlformats.org/officeDocument/2006/relationships/image" Target="../media/image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19800</xdr:colOff>
      <xdr:row>5</xdr:row>
      <xdr:rowOff>954360</xdr:rowOff>
    </xdr:from>
    <xdr:to>
      <xdr:col>11</xdr:col>
      <xdr:colOff>1800</xdr:colOff>
      <xdr:row>5</xdr:row>
      <xdr:rowOff>1301400</xdr:rowOff>
    </xdr:to>
    <xdr:pic>
      <xdr:nvPicPr>
        <xdr:cNvPr id="1" name="Picture 1"/>
        <xdr:cNvPicPr/>
      </xdr:nvPicPr>
      <xdr:blipFill>
        <a:blip r:embed="rId1"/>
        <a:stretch/>
      </xdr:blipFill>
      <xdr:spPr>
        <a:xfrm>
          <a:off x="13142160" y="3669120"/>
          <a:ext cx="1249920" cy="347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9</xdr:col>
      <xdr:colOff>20160</xdr:colOff>
      <xdr:row>5</xdr:row>
      <xdr:rowOff>922680</xdr:rowOff>
    </xdr:from>
    <xdr:to>
      <xdr:col>9</xdr:col>
      <xdr:colOff>1077840</xdr:colOff>
      <xdr:row>5</xdr:row>
      <xdr:rowOff>1364400</xdr:rowOff>
    </xdr:to>
    <xdr:pic>
      <xdr:nvPicPr>
        <xdr:cNvPr id="2" name="Picture 2"/>
        <xdr:cNvPicPr/>
      </xdr:nvPicPr>
      <xdr:blipFill>
        <a:blip r:embed="rId2"/>
        <a:stretch/>
      </xdr:blipFill>
      <xdr:spPr>
        <a:xfrm>
          <a:off x="12056040" y="3637440"/>
          <a:ext cx="1057680" cy="441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11</xdr:col>
      <xdr:colOff>20520</xdr:colOff>
      <xdr:row>5</xdr:row>
      <xdr:rowOff>1601280</xdr:rowOff>
    </xdr:from>
    <xdr:to>
      <xdr:col>11</xdr:col>
      <xdr:colOff>1592640</xdr:colOff>
      <xdr:row>5</xdr:row>
      <xdr:rowOff>1963800</xdr:rowOff>
    </xdr:to>
    <xdr:pic>
      <xdr:nvPicPr>
        <xdr:cNvPr id="3" name="Picture 5"/>
        <xdr:cNvPicPr/>
      </xdr:nvPicPr>
      <xdr:blipFill>
        <a:blip r:embed="rId3"/>
        <a:stretch/>
      </xdr:blipFill>
      <xdr:spPr>
        <a:xfrm>
          <a:off x="14410800" y="4316040"/>
          <a:ext cx="1572120" cy="362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11</xdr:col>
      <xdr:colOff>281520</xdr:colOff>
      <xdr:row>5</xdr:row>
      <xdr:rowOff>1404000</xdr:rowOff>
    </xdr:from>
    <xdr:to>
      <xdr:col>11</xdr:col>
      <xdr:colOff>443880</xdr:colOff>
      <xdr:row>5</xdr:row>
      <xdr:rowOff>1632600</xdr:rowOff>
    </xdr:to>
    <xdr:pic>
      <xdr:nvPicPr>
        <xdr:cNvPr id="4" name="Picture 6"/>
        <xdr:cNvPicPr/>
      </xdr:nvPicPr>
      <xdr:blipFill>
        <a:blip r:embed="rId4"/>
        <a:stretch/>
      </xdr:blipFill>
      <xdr:spPr>
        <a:xfrm>
          <a:off x="14671800" y="4118760"/>
          <a:ext cx="162360" cy="2286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26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6" activeCellId="0" sqref="F6"/>
    </sheetView>
  </sheetViews>
  <sheetFormatPr defaultColWidth="9.13671875" defaultRowHeight="18.75" customHeight="false" zeroHeight="false" outlineLevelRow="0" outlineLevelCol="0"/>
  <cols>
    <col collapsed="false" customWidth="true" hidden="false" outlineLevel="0" max="1" min="1" style="1" width="7.85"/>
    <col collapsed="false" customWidth="true" hidden="false" outlineLevel="0" max="2" min="2" style="2" width="28.41"/>
    <col collapsed="false" customWidth="true" hidden="false" outlineLevel="0" max="3" min="3" style="3" width="50.13"/>
    <col collapsed="false" customWidth="true" hidden="false" outlineLevel="0" max="4" min="4" style="1" width="9.56"/>
    <col collapsed="false" customWidth="true" hidden="false" outlineLevel="0" max="5" min="5" style="1" width="12.14"/>
    <col collapsed="false" customWidth="true" hidden="false" outlineLevel="0" max="6" min="6" style="1" width="15.28"/>
    <col collapsed="false" customWidth="true" hidden="false" outlineLevel="0" max="7" min="7" style="1" width="15.41"/>
    <col collapsed="false" customWidth="true" hidden="false" outlineLevel="0" max="8" min="8" style="1" width="15.56"/>
    <col collapsed="false" customWidth="true" hidden="false" outlineLevel="0" max="9" min="9" style="1" width="16.42"/>
    <col collapsed="false" customWidth="true" hidden="false" outlineLevel="0" max="10" min="10" style="1" width="15.41"/>
    <col collapsed="false" customWidth="true" hidden="false" outlineLevel="0" max="11" min="11" style="1" width="17.99"/>
    <col collapsed="false" customWidth="true" hidden="false" outlineLevel="0" max="12" min="12" style="1" width="22.7"/>
    <col collapsed="false" customWidth="true" hidden="false" outlineLevel="0" max="13" min="13" style="1" width="15.56"/>
    <col collapsed="false" customWidth="true" hidden="false" outlineLevel="0" max="14" min="14" style="1" width="16.28"/>
    <col collapsed="false" customWidth="true" hidden="false" outlineLevel="0" max="15" min="15" style="1" width="17.28"/>
    <col collapsed="false" customWidth="true" hidden="true" outlineLevel="0" max="16" min="16" style="1" width="13.7"/>
    <col collapsed="false" customWidth="true" hidden="true" outlineLevel="0" max="17" min="17" style="1" width="12.56"/>
    <col collapsed="false" customWidth="true" hidden="true" outlineLevel="0" max="18" min="18" style="1" width="18.7"/>
    <col collapsed="false" customWidth="true" hidden="true" outlineLevel="0" max="19" min="19" style="1" width="14.14"/>
    <col collapsed="false" customWidth="true" hidden="true" outlineLevel="0" max="22" min="20" style="1" width="15.56"/>
    <col collapsed="false" customWidth="true" hidden="true" outlineLevel="0" max="24" min="23" style="1" width="18.28"/>
    <col collapsed="false" customWidth="false" hidden="false" outlineLevel="0" max="257" min="25" style="1" width="9.14"/>
  </cols>
  <sheetData>
    <row r="1" customFormat="false" ht="38.2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5"/>
      <c r="R1" s="5"/>
    </row>
    <row r="2" customFormat="false" ht="36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5"/>
      <c r="R2" s="5"/>
    </row>
    <row r="3" customFormat="false" ht="50.25" hidden="false" customHeight="true" outlineLevel="0" collapsed="false">
      <c r="A3" s="4"/>
      <c r="B3" s="6" t="s">
        <v>2</v>
      </c>
      <c r="C3" s="7" t="s">
        <v>3</v>
      </c>
      <c r="D3" s="7"/>
      <c r="E3" s="7"/>
      <c r="F3" s="7"/>
      <c r="G3" s="7"/>
      <c r="H3" s="7"/>
      <c r="I3" s="7"/>
      <c r="J3" s="4"/>
      <c r="K3" s="4"/>
      <c r="L3" s="4"/>
      <c r="M3" s="4"/>
      <c r="N3" s="4"/>
      <c r="O3" s="4"/>
      <c r="P3" s="4"/>
      <c r="Q3" s="4"/>
      <c r="R3" s="4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</row>
    <row r="4" customFormat="false" ht="50.25" hidden="false" customHeight="true" outlineLevel="0" collapsed="false">
      <c r="A4" s="4"/>
      <c r="B4" s="6" t="s">
        <v>4</v>
      </c>
      <c r="C4" s="8" t="s">
        <v>5</v>
      </c>
      <c r="D4" s="8"/>
      <c r="E4" s="8"/>
      <c r="F4" s="8"/>
      <c r="G4" s="8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</row>
    <row r="5" customFormat="false" ht="39" hidden="false" customHeight="true" outlineLevel="0" collapsed="false">
      <c r="A5" s="9" t="s">
        <v>6</v>
      </c>
      <c r="B5" s="10" t="s">
        <v>7</v>
      </c>
      <c r="C5" s="10"/>
      <c r="D5" s="9" t="s">
        <v>8</v>
      </c>
      <c r="E5" s="9" t="s">
        <v>9</v>
      </c>
      <c r="F5" s="11" t="s">
        <v>10</v>
      </c>
      <c r="G5" s="11"/>
      <c r="H5" s="11"/>
      <c r="I5" s="12" t="s">
        <v>11</v>
      </c>
      <c r="J5" s="12"/>
      <c r="K5" s="12"/>
      <c r="L5" s="13" t="s">
        <v>12</v>
      </c>
      <c r="M5" s="13"/>
      <c r="N5" s="13"/>
      <c r="O5" s="13"/>
      <c r="P5" s="5"/>
      <c r="Q5" s="5"/>
      <c r="R5" s="5"/>
    </row>
    <row r="6" customFormat="false" ht="159" hidden="false" customHeight="true" outlineLevel="0" collapsed="false">
      <c r="A6" s="9"/>
      <c r="B6" s="10"/>
      <c r="C6" s="10"/>
      <c r="D6" s="9"/>
      <c r="E6" s="9"/>
      <c r="F6" s="11" t="s">
        <v>13</v>
      </c>
      <c r="G6" s="11" t="s">
        <v>14</v>
      </c>
      <c r="H6" s="11" t="s">
        <v>15</v>
      </c>
      <c r="I6" s="13" t="s">
        <v>16</v>
      </c>
      <c r="J6" s="13" t="s">
        <v>17</v>
      </c>
      <c r="K6" s="14" t="s">
        <v>18</v>
      </c>
      <c r="L6" s="13" t="s">
        <v>19</v>
      </c>
      <c r="M6" s="13" t="s">
        <v>20</v>
      </c>
      <c r="N6" s="13" t="s">
        <v>21</v>
      </c>
      <c r="O6" s="13" t="s">
        <v>22</v>
      </c>
      <c r="P6" s="15"/>
      <c r="Q6" s="15"/>
      <c r="R6" s="15"/>
      <c r="S6" s="16" t="s">
        <v>23</v>
      </c>
      <c r="T6" s="16" t="s">
        <v>24</v>
      </c>
      <c r="U6" s="16"/>
      <c r="V6" s="16"/>
      <c r="W6" s="17" t="s">
        <v>9</v>
      </c>
      <c r="X6" s="17" t="s">
        <v>25</v>
      </c>
    </row>
    <row r="7" customFormat="false" ht="409.5" hidden="false" customHeight="true" outlineLevel="0" collapsed="false">
      <c r="A7" s="18" t="n">
        <v>1</v>
      </c>
      <c r="B7" s="19" t="s">
        <v>26</v>
      </c>
      <c r="C7" s="20" t="s">
        <v>27</v>
      </c>
      <c r="D7" s="21" t="s">
        <v>28</v>
      </c>
      <c r="E7" s="22" t="n">
        <v>2</v>
      </c>
      <c r="F7" s="23" t="n">
        <v>10215</v>
      </c>
      <c r="G7" s="24" t="n">
        <v>12485</v>
      </c>
      <c r="H7" s="24" t="n">
        <v>11350</v>
      </c>
      <c r="I7" s="23" t="n">
        <f aca="false">AVERAGE(F7:H7)</f>
        <v>11350</v>
      </c>
      <c r="J7" s="25" t="n">
        <f aca="false">SQRT(((SUM((POWER(H7-I7,2)),(POWER(G7-I7,2)),(POWER(F7-I7,2)))/(COLUMNS(F7:H7)-1))))</f>
        <v>1135</v>
      </c>
      <c r="K7" s="25" t="n">
        <f aca="false">J7/I7*100</f>
        <v>10</v>
      </c>
      <c r="L7" s="23" t="n">
        <f aca="false">((E7/3)*(SUM(F7:H7)))</f>
        <v>22700</v>
      </c>
      <c r="M7" s="23" t="n">
        <f aca="false">L7/E7</f>
        <v>11350</v>
      </c>
      <c r="N7" s="23" t="n">
        <f aca="false">ROUND(M7,2)</f>
        <v>11350</v>
      </c>
      <c r="O7" s="26" t="n">
        <f aca="false">N7*E7</f>
        <v>22700</v>
      </c>
      <c r="P7" s="27"/>
      <c r="Q7" s="27"/>
      <c r="R7" s="27"/>
      <c r="S7" s="28"/>
      <c r="T7" s="29"/>
      <c r="U7" s="30"/>
      <c r="V7" s="28"/>
      <c r="W7" s="31"/>
      <c r="X7" s="29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</row>
    <row r="8" customFormat="false" ht="35.25" hidden="false" customHeight="true" outlineLevel="0" collapsed="false">
      <c r="A8" s="32" t="s">
        <v>29</v>
      </c>
      <c r="B8" s="32"/>
      <c r="C8" s="32"/>
      <c r="D8" s="32"/>
      <c r="E8" s="33" t="n">
        <f aca="false">SUM(E7)</f>
        <v>2</v>
      </c>
      <c r="F8" s="34"/>
      <c r="G8" s="34"/>
      <c r="H8" s="34"/>
      <c r="I8" s="34"/>
      <c r="J8" s="34"/>
      <c r="K8" s="34"/>
      <c r="L8" s="34"/>
      <c r="M8" s="34"/>
      <c r="N8" s="34"/>
      <c r="O8" s="26" t="n">
        <f aca="false">SUM(O7)</f>
        <v>22700</v>
      </c>
      <c r="P8" s="35" t="e">
        <f aca="false">SUM(#REF!)</f>
        <v>#REF!</v>
      </c>
      <c r="Q8" s="35" t="e">
        <f aca="false">SUM(#REF!)</f>
        <v>#REF!</v>
      </c>
      <c r="R8" s="35" t="e">
        <f aca="false">SUM(#REF!)</f>
        <v>#REF!</v>
      </c>
      <c r="S8" s="36"/>
      <c r="T8" s="36"/>
      <c r="U8" s="37" t="e">
        <f aca="false">SUM(#REF!)</f>
        <v>#REF!</v>
      </c>
      <c r="V8" s="36"/>
      <c r="W8" s="36"/>
      <c r="X8" s="29" t="e">
        <f aca="false">SUM(#REF!)</f>
        <v>#REF!</v>
      </c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38"/>
      <c r="GH8" s="38"/>
      <c r="GI8" s="38"/>
      <c r="GJ8" s="38"/>
      <c r="GK8" s="38"/>
      <c r="GL8" s="38"/>
      <c r="GM8" s="38"/>
      <c r="GN8" s="38"/>
      <c r="GO8" s="38"/>
      <c r="GP8" s="38"/>
      <c r="GQ8" s="38"/>
      <c r="GR8" s="38"/>
      <c r="GS8" s="38"/>
      <c r="GT8" s="38"/>
      <c r="GU8" s="38"/>
      <c r="GV8" s="38"/>
      <c r="GW8" s="38"/>
      <c r="GX8" s="38"/>
      <c r="GY8" s="38"/>
      <c r="GZ8" s="38"/>
      <c r="HA8" s="38"/>
      <c r="HB8" s="38"/>
      <c r="HC8" s="38"/>
      <c r="HD8" s="38"/>
      <c r="HE8" s="38"/>
      <c r="HF8" s="38"/>
      <c r="HG8" s="38"/>
      <c r="HH8" s="38"/>
      <c r="HI8" s="38"/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8"/>
      <c r="IF8" s="38"/>
      <c r="IG8" s="38"/>
      <c r="IH8" s="38"/>
      <c r="II8" s="38"/>
      <c r="IJ8" s="38"/>
      <c r="IK8" s="38"/>
      <c r="IL8" s="38"/>
      <c r="IM8" s="38"/>
      <c r="IN8" s="38"/>
      <c r="IO8" s="38"/>
      <c r="IP8" s="38"/>
      <c r="IQ8" s="38"/>
      <c r="IR8" s="38"/>
      <c r="IS8" s="38"/>
      <c r="IT8" s="38"/>
      <c r="IU8" s="38"/>
      <c r="IV8" s="38"/>
      <c r="IW8" s="38"/>
    </row>
    <row r="9" customFormat="false" ht="30.75" hidden="false" customHeight="true" outlineLevel="0" collapsed="false">
      <c r="A9" s="39" t="s">
        <v>30</v>
      </c>
      <c r="B9" s="39"/>
      <c r="C9" s="39"/>
      <c r="D9" s="39"/>
      <c r="E9" s="39"/>
      <c r="F9" s="39"/>
      <c r="G9" s="39"/>
      <c r="H9" s="39"/>
      <c r="I9" s="40" t="n">
        <f aca="false">O8</f>
        <v>22700</v>
      </c>
      <c r="J9" s="41" t="s">
        <v>31</v>
      </c>
      <c r="K9" s="42"/>
      <c r="L9" s="42"/>
      <c r="M9" s="42"/>
      <c r="N9" s="42"/>
      <c r="O9" s="43"/>
      <c r="P9" s="42"/>
      <c r="Q9" s="42"/>
      <c r="R9" s="43"/>
      <c r="S9" s="44"/>
      <c r="T9" s="44"/>
      <c r="U9" s="44" t="n">
        <v>61638.7</v>
      </c>
      <c r="V9" s="44"/>
      <c r="W9" s="44"/>
      <c r="X9" s="45" t="e">
        <f aca="false">X8-O8</f>
        <v>#REF!</v>
      </c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  <c r="FE9" s="44"/>
      <c r="FF9" s="44"/>
      <c r="FG9" s="44"/>
      <c r="FH9" s="44"/>
      <c r="FI9" s="44"/>
      <c r="FJ9" s="44"/>
      <c r="FK9" s="44"/>
      <c r="FL9" s="44"/>
      <c r="FM9" s="44"/>
      <c r="FN9" s="44"/>
      <c r="FO9" s="44"/>
      <c r="FP9" s="44"/>
      <c r="FQ9" s="44"/>
      <c r="FR9" s="44"/>
      <c r="FS9" s="44"/>
      <c r="FT9" s="44"/>
      <c r="FU9" s="44"/>
      <c r="FV9" s="44"/>
      <c r="FW9" s="44"/>
      <c r="FX9" s="44"/>
      <c r="FY9" s="44"/>
      <c r="FZ9" s="44"/>
      <c r="GA9" s="44"/>
      <c r="GB9" s="44"/>
      <c r="GC9" s="44"/>
      <c r="GD9" s="44"/>
      <c r="GE9" s="44"/>
      <c r="GF9" s="44"/>
      <c r="GG9" s="44"/>
      <c r="GH9" s="44"/>
      <c r="GI9" s="44"/>
      <c r="GJ9" s="44"/>
      <c r="GK9" s="44"/>
      <c r="GL9" s="44"/>
      <c r="GM9" s="44"/>
      <c r="GN9" s="44"/>
      <c r="GO9" s="44"/>
      <c r="GP9" s="44"/>
      <c r="GQ9" s="44"/>
      <c r="GR9" s="44"/>
      <c r="GS9" s="44"/>
      <c r="GT9" s="44"/>
      <c r="GU9" s="44"/>
      <c r="GV9" s="44"/>
      <c r="GW9" s="44"/>
      <c r="GX9" s="44"/>
      <c r="GY9" s="44"/>
      <c r="GZ9" s="44"/>
      <c r="HA9" s="44"/>
      <c r="HB9" s="44"/>
      <c r="HC9" s="44"/>
      <c r="HD9" s="44"/>
      <c r="HE9" s="44"/>
      <c r="HF9" s="44"/>
      <c r="HG9" s="44"/>
      <c r="HH9" s="44"/>
      <c r="HI9" s="44"/>
      <c r="HJ9" s="44"/>
      <c r="HK9" s="44"/>
      <c r="HL9" s="44"/>
      <c r="HM9" s="44"/>
      <c r="HN9" s="44"/>
      <c r="HO9" s="44"/>
      <c r="HP9" s="44"/>
      <c r="HQ9" s="44"/>
      <c r="HR9" s="44"/>
      <c r="HS9" s="44"/>
      <c r="HT9" s="44"/>
      <c r="HU9" s="44"/>
      <c r="HV9" s="44"/>
      <c r="HW9" s="44"/>
      <c r="HX9" s="44"/>
      <c r="HY9" s="44"/>
      <c r="HZ9" s="44"/>
      <c r="IA9" s="44"/>
      <c r="IB9" s="44"/>
      <c r="IC9" s="44"/>
      <c r="ID9" s="44"/>
      <c r="IE9" s="44"/>
      <c r="IF9" s="44"/>
      <c r="IG9" s="44"/>
      <c r="IH9" s="44"/>
      <c r="II9" s="44"/>
      <c r="IJ9" s="44"/>
      <c r="IK9" s="44"/>
      <c r="IL9" s="44"/>
      <c r="IM9" s="44"/>
      <c r="IN9" s="44"/>
      <c r="IO9" s="44"/>
      <c r="IP9" s="44"/>
      <c r="IQ9" s="44"/>
      <c r="IR9" s="44"/>
      <c r="IS9" s="44"/>
      <c r="IT9" s="44"/>
      <c r="IU9" s="44"/>
      <c r="IV9" s="44"/>
      <c r="IW9" s="44"/>
    </row>
    <row r="10" customFormat="false" ht="65.25" hidden="false" customHeight="true" outlineLevel="0" collapsed="false">
      <c r="A10" s="46" t="s">
        <v>32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U10" s="47" t="e">
        <f aca="false">U9-U8</f>
        <v>#REF!</v>
      </c>
      <c r="Y10" s="48"/>
    </row>
    <row r="11" customFormat="false" ht="22.5" hidden="false" customHeight="true" outlineLevel="0" collapsed="false">
      <c r="A11" s="49" t="s">
        <v>33</v>
      </c>
      <c r="B11" s="50"/>
      <c r="C11" s="50"/>
      <c r="D11" s="50"/>
      <c r="E11" s="51"/>
      <c r="F11" s="52"/>
      <c r="G11" s="53"/>
      <c r="H11" s="54"/>
      <c r="I11" s="55"/>
      <c r="J11" s="55"/>
      <c r="K11" s="55"/>
      <c r="L11" s="55"/>
      <c r="M11" s="55"/>
      <c r="N11" s="55"/>
      <c r="O11" s="55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56"/>
      <c r="FH11" s="56"/>
      <c r="FI11" s="56"/>
      <c r="FJ11" s="56"/>
      <c r="FK11" s="56"/>
      <c r="FL11" s="56"/>
      <c r="FM11" s="56"/>
      <c r="FN11" s="56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6"/>
      <c r="GA11" s="56"/>
      <c r="GB11" s="56"/>
      <c r="GC11" s="56"/>
      <c r="GD11" s="56"/>
      <c r="GE11" s="56"/>
      <c r="GF11" s="56"/>
      <c r="GG11" s="56"/>
      <c r="GH11" s="56"/>
      <c r="GI11" s="56"/>
      <c r="GJ11" s="56"/>
      <c r="GK11" s="56"/>
      <c r="GL11" s="56"/>
      <c r="GM11" s="56"/>
      <c r="GN11" s="56"/>
      <c r="GO11" s="56"/>
      <c r="GP11" s="56"/>
      <c r="GQ11" s="56"/>
      <c r="GR11" s="56"/>
      <c r="GS11" s="56"/>
      <c r="GT11" s="56"/>
      <c r="GU11" s="56"/>
      <c r="GV11" s="56"/>
      <c r="GW11" s="56"/>
      <c r="GX11" s="56"/>
      <c r="GY11" s="56"/>
      <c r="GZ11" s="56"/>
      <c r="HA11" s="56"/>
      <c r="HB11" s="56"/>
      <c r="HC11" s="56"/>
      <c r="HD11" s="56"/>
      <c r="HE11" s="56"/>
      <c r="HF11" s="56"/>
      <c r="HG11" s="56"/>
      <c r="HH11" s="56"/>
      <c r="HI11" s="56"/>
      <c r="HJ11" s="56"/>
      <c r="HK11" s="56"/>
      <c r="HL11" s="56"/>
      <c r="HM11" s="56"/>
      <c r="HN11" s="56"/>
      <c r="HO11" s="56"/>
      <c r="HP11" s="56"/>
      <c r="HQ11" s="56"/>
      <c r="HR11" s="56"/>
      <c r="HS11" s="56"/>
      <c r="HT11" s="56"/>
      <c r="HU11" s="56"/>
      <c r="HV11" s="56"/>
      <c r="HW11" s="56"/>
      <c r="HX11" s="56"/>
      <c r="HY11" s="56"/>
      <c r="HZ11" s="56"/>
      <c r="IA11" s="56"/>
      <c r="IB11" s="56"/>
      <c r="IC11" s="56"/>
      <c r="ID11" s="56"/>
      <c r="IE11" s="56"/>
      <c r="IF11" s="56"/>
      <c r="IG11" s="56"/>
      <c r="IH11" s="56"/>
      <c r="II11" s="56"/>
      <c r="IJ11" s="56"/>
      <c r="IK11" s="56"/>
      <c r="IL11" s="56"/>
      <c r="IM11" s="56"/>
      <c r="IN11" s="56"/>
      <c r="IO11" s="56"/>
      <c r="IP11" s="56"/>
      <c r="IQ11" s="56"/>
      <c r="IR11" s="56"/>
      <c r="IS11" s="56"/>
      <c r="IT11" s="56"/>
      <c r="IU11" s="56"/>
      <c r="IV11" s="56"/>
      <c r="IW11" s="56"/>
    </row>
    <row r="12" customFormat="false" ht="26.25" hidden="false" customHeight="true" outlineLevel="0" collapsed="false">
      <c r="A12" s="57" t="s">
        <v>34</v>
      </c>
      <c r="B12" s="57"/>
      <c r="C12" s="57"/>
      <c r="D12" s="50"/>
      <c r="E12" s="51"/>
      <c r="F12" s="52"/>
      <c r="G12" s="53"/>
      <c r="H12" s="54"/>
      <c r="I12" s="55"/>
      <c r="J12" s="55"/>
      <c r="K12" s="55"/>
      <c r="L12" s="55"/>
      <c r="M12" s="55"/>
      <c r="N12" s="55"/>
      <c r="O12" s="58" t="s">
        <v>35</v>
      </c>
      <c r="P12" s="56"/>
      <c r="Q12" s="56"/>
      <c r="R12" s="59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6"/>
      <c r="GF12" s="56"/>
      <c r="GG12" s="56"/>
      <c r="GH12" s="56"/>
      <c r="GI12" s="56"/>
      <c r="GJ12" s="56"/>
      <c r="GK12" s="56"/>
      <c r="GL12" s="56"/>
      <c r="GM12" s="56"/>
      <c r="GN12" s="56"/>
      <c r="GO12" s="56"/>
      <c r="GP12" s="56"/>
      <c r="GQ12" s="56"/>
      <c r="GR12" s="56"/>
      <c r="GS12" s="56"/>
      <c r="GT12" s="56"/>
      <c r="GU12" s="56"/>
      <c r="GV12" s="56"/>
      <c r="GW12" s="56"/>
      <c r="GX12" s="56"/>
      <c r="GY12" s="56"/>
      <c r="GZ12" s="56"/>
      <c r="HA12" s="56"/>
      <c r="HB12" s="56"/>
      <c r="HC12" s="56"/>
      <c r="HD12" s="56"/>
      <c r="HE12" s="56"/>
      <c r="HF12" s="56"/>
      <c r="HG12" s="56"/>
      <c r="HH12" s="56"/>
      <c r="HI12" s="56"/>
      <c r="HJ12" s="56"/>
      <c r="HK12" s="56"/>
      <c r="HL12" s="56"/>
      <c r="HM12" s="56"/>
      <c r="HN12" s="56"/>
      <c r="HO12" s="56"/>
      <c r="HP12" s="56"/>
      <c r="HQ12" s="56"/>
      <c r="HR12" s="56"/>
      <c r="HS12" s="56"/>
      <c r="HT12" s="56"/>
      <c r="HU12" s="56"/>
      <c r="HV12" s="56"/>
      <c r="HW12" s="56"/>
      <c r="HX12" s="56"/>
      <c r="HY12" s="56"/>
      <c r="HZ12" s="56"/>
      <c r="IA12" s="56"/>
      <c r="IB12" s="56"/>
      <c r="IC12" s="56"/>
      <c r="ID12" s="56"/>
      <c r="IE12" s="56"/>
      <c r="IF12" s="56"/>
      <c r="IG12" s="56"/>
      <c r="IH12" s="56"/>
      <c r="II12" s="56"/>
      <c r="IJ12" s="56"/>
      <c r="IK12" s="56"/>
      <c r="IL12" s="56"/>
      <c r="IM12" s="56"/>
      <c r="IN12" s="56"/>
      <c r="IO12" s="56"/>
      <c r="IP12" s="56"/>
      <c r="IQ12" s="56"/>
      <c r="IR12" s="56"/>
      <c r="IS12" s="56"/>
      <c r="IT12" s="56"/>
      <c r="IU12" s="56"/>
      <c r="IV12" s="56"/>
      <c r="IW12" s="56"/>
    </row>
    <row r="13" customFormat="false" ht="17.25" hidden="false" customHeight="false" outlineLevel="0" collapsed="false">
      <c r="A13" s="60"/>
      <c r="B13" s="60"/>
      <c r="C13" s="60"/>
      <c r="D13" s="50"/>
      <c r="E13" s="51"/>
      <c r="F13" s="52"/>
      <c r="G13" s="53"/>
      <c r="H13" s="54"/>
      <c r="I13" s="55"/>
      <c r="J13" s="55"/>
      <c r="K13" s="55"/>
      <c r="L13" s="55"/>
      <c r="M13" s="55"/>
      <c r="N13" s="55"/>
      <c r="O13" s="55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  <c r="EV13" s="56"/>
      <c r="EW13" s="56"/>
      <c r="EX13" s="56"/>
      <c r="EY13" s="56"/>
      <c r="EZ13" s="56"/>
      <c r="FA13" s="56"/>
      <c r="FB13" s="56"/>
      <c r="FC13" s="56"/>
      <c r="FD13" s="56"/>
      <c r="FE13" s="56"/>
      <c r="FF13" s="56"/>
      <c r="FG13" s="56"/>
      <c r="FH13" s="56"/>
      <c r="FI13" s="56"/>
      <c r="FJ13" s="56"/>
      <c r="FK13" s="56"/>
      <c r="FL13" s="56"/>
      <c r="FM13" s="56"/>
      <c r="FN13" s="56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  <c r="GA13" s="56"/>
      <c r="GB13" s="56"/>
      <c r="GC13" s="56"/>
      <c r="GD13" s="56"/>
      <c r="GE13" s="56"/>
      <c r="GF13" s="56"/>
      <c r="GG13" s="56"/>
      <c r="GH13" s="56"/>
      <c r="GI13" s="56"/>
      <c r="GJ13" s="56"/>
      <c r="GK13" s="56"/>
      <c r="GL13" s="56"/>
      <c r="GM13" s="56"/>
      <c r="GN13" s="56"/>
      <c r="GO13" s="56"/>
      <c r="GP13" s="56"/>
      <c r="GQ13" s="56"/>
      <c r="GR13" s="56"/>
      <c r="GS13" s="56"/>
      <c r="GT13" s="56"/>
      <c r="GU13" s="56"/>
      <c r="GV13" s="56"/>
      <c r="GW13" s="56"/>
      <c r="GX13" s="56"/>
      <c r="GY13" s="56"/>
      <c r="GZ13" s="56"/>
      <c r="HA13" s="56"/>
      <c r="HB13" s="56"/>
      <c r="HC13" s="56"/>
      <c r="HD13" s="56"/>
      <c r="HE13" s="56"/>
      <c r="HF13" s="56"/>
      <c r="HG13" s="56"/>
      <c r="HH13" s="56"/>
      <c r="HI13" s="56"/>
      <c r="HJ13" s="56"/>
      <c r="HK13" s="56"/>
      <c r="HL13" s="56"/>
      <c r="HM13" s="56"/>
      <c r="HN13" s="56"/>
      <c r="HO13" s="56"/>
      <c r="HP13" s="56"/>
      <c r="HQ13" s="56"/>
      <c r="HR13" s="56"/>
      <c r="HS13" s="56"/>
      <c r="HT13" s="56"/>
      <c r="HU13" s="56"/>
      <c r="HV13" s="56"/>
      <c r="HW13" s="56"/>
      <c r="HX13" s="56"/>
      <c r="HY13" s="56"/>
      <c r="HZ13" s="56"/>
      <c r="IA13" s="56"/>
      <c r="IB13" s="56"/>
      <c r="IC13" s="56"/>
      <c r="ID13" s="56"/>
      <c r="IE13" s="56"/>
      <c r="IF13" s="56"/>
      <c r="IG13" s="56"/>
      <c r="IH13" s="56"/>
      <c r="II13" s="56"/>
      <c r="IJ13" s="56"/>
      <c r="IK13" s="56"/>
      <c r="IL13" s="56"/>
      <c r="IM13" s="56"/>
      <c r="IN13" s="56"/>
      <c r="IO13" s="56"/>
      <c r="IP13" s="56"/>
      <c r="IQ13" s="56"/>
      <c r="IR13" s="56"/>
      <c r="IS13" s="56"/>
      <c r="IT13" s="56"/>
      <c r="IU13" s="56"/>
      <c r="IV13" s="56"/>
      <c r="IW13" s="56"/>
    </row>
    <row r="62" customFormat="false" ht="18.75" hidden="false" customHeight="false" outlineLevel="0" collapsed="false">
      <c r="C62" s="3" t="s">
        <v>36</v>
      </c>
    </row>
    <row r="263" customFormat="false" ht="18.75" hidden="false" customHeight="false" outlineLevel="0" collapsed="false">
      <c r="I263" s="1" t="n">
        <v>2141.01</v>
      </c>
    </row>
  </sheetData>
  <mergeCells count="15">
    <mergeCell ref="A1:O1"/>
    <mergeCell ref="A2:O2"/>
    <mergeCell ref="C3:I3"/>
    <mergeCell ref="C4:G4"/>
    <mergeCell ref="A5:A6"/>
    <mergeCell ref="B5:C6"/>
    <mergeCell ref="D5:D6"/>
    <mergeCell ref="E5:E6"/>
    <mergeCell ref="F5:H5"/>
    <mergeCell ref="I5:K5"/>
    <mergeCell ref="L5:O5"/>
    <mergeCell ref="A8:D8"/>
    <mergeCell ref="A9:H9"/>
    <mergeCell ref="A10:O10"/>
    <mergeCell ref="A12:C12"/>
  </mergeCells>
  <printOptions headings="false" gridLines="false" gridLinesSet="true" horizontalCentered="true" verticalCentered="false"/>
  <pageMargins left="0.118055555555556" right="0.118055555555556" top="1.02361111111111" bottom="0.157638888888889" header="0.511811023622047" footer="0.511811023622047"/>
  <pageSetup paperSize="9" scale="100" fitToWidth="1" fitToHeight="6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LibreOffice/25.8.4.2$Linux_X86_64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2014-01-16T01:15:09Z</dcterms:created>
  <dc:creator>SaVa</dc:creator>
  <dc:description/>
  <dc:language>ru-RU</dc:language>
  <cp:lastModifiedBy>Коренко Наталья Геннадьевна</cp:lastModifiedBy>
  <cp:lastPrinted>2026-08-26T10:44:10Z</cp:lastPrinted>
  <dcterms:modified xsi:type="dcterms:W3CDTF">2026-09-02T09:41:19Z</dcterms:modified>
  <cp:revision>0</cp:revision>
  <dc:subject/>
  <dc:title/>
</cp:coreProperties>
</file>