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-SRV-FS-02\Public\Закупки\ОГЗ\2026\ЕАТ_БЕРЕЗКА п.4\6. Июнь\Поставка изделий медицинского назначения (пластина реберная)\"/>
    </mc:Choice>
  </mc:AlternateContent>
  <xr:revisionPtr revIDLastSave="0" documentId="13_ncr:1_{E58A13B8-8AD3-441F-8B33-223059209CA9}" xr6:coauthVersionLast="47" xr6:coauthVersionMax="47" xr10:uidLastSave="{00000000-0000-0000-0000-000000000000}"/>
  <bookViews>
    <workbookView xWindow="28680" yWindow="-210" windowWidth="29040" windowHeight="15840" xr2:uid="{00000000-000D-0000-FFFF-FFFF00000000}"/>
  </bookViews>
  <sheets>
    <sheet name="Обоснование НМЦК" sheetId="3" r:id="rId1"/>
  </sheets>
  <calcPr calcId="191029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3" l="1"/>
  <c r="O7" i="3" s="1"/>
  <c r="O5" i="3"/>
  <c r="N6" i="3"/>
  <c r="N5" i="3"/>
  <c r="H6" i="3"/>
  <c r="I6" i="3"/>
  <c r="J6" i="3"/>
  <c r="L6" i="3"/>
  <c r="K6" i="3" l="1"/>
  <c r="L5" i="3"/>
  <c r="J5" i="3" l="1"/>
  <c r="I5" i="3"/>
  <c r="H5" i="3"/>
  <c r="K5" i="3" l="1"/>
</calcChain>
</file>

<file path=xl/sharedStrings.xml><?xml version="1.0" encoding="utf-8"?>
<sst xmlns="http://schemas.openxmlformats.org/spreadsheetml/2006/main" count="28" uniqueCount="27">
  <si>
    <t>Среднее квадратичное отклонение</t>
  </si>
  <si>
    <t>шт.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</si>
  <si>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</si>
  <si>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</si>
  <si>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</si>
  <si>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</si>
  <si>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>Номер источника ценовой информации (ИЦИ №i)* и цена единицы товара, работы, услуги, представленная i-тым ИЦИ (Цi), руб.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</si>
  <si>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</si>
  <si>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</si>
  <si>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</si>
  <si>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</si>
  <si>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</si>
  <si>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>&lt;ц&gt; - средн. арифм. величина цены единицы прод-ции, руб.</t>
  </si>
  <si>
    <t xml:space="preserve">V - коэф-нт вариации </t>
  </si>
  <si>
    <t>Приложение №2 к Извещению</t>
  </si>
  <si>
    <t>НЦЕi**, (средняя цена за ед. измерения без НДС), руб.</t>
  </si>
  <si>
    <t>НДС медицинского изделия, %</t>
  </si>
  <si>
    <t>НЦЕi + НДС - начальная цена единицы i-й позиции медицинского изделия с учетом НДС, руб.</t>
  </si>
  <si>
    <t>Минимальная цена единицы i-й позиции медицинского изделия с учетом НДС, руб.</t>
  </si>
  <si>
    <t>Пластина накостная для фиксации переломов винтами, нерассасывающаяся, нестерильная</t>
  </si>
  <si>
    <t>Винт костный ортопедический, нерассасывающийся, нестерильный</t>
  </si>
  <si>
    <t>Основные характеристики объекта закупки:</t>
  </si>
  <si>
    <t>Используемый метод обоснования НМЦК:</t>
  </si>
  <si>
    <t>основные характеристики объекта закупки в соответствии с харктеристиками объекта закупки, указанными в извещении о закупке</t>
  </si>
  <si>
    <t>метод сопоставимых рыночных цен (анализа рынка), расчет произведен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 В соответствии со статьей 34 Бюджетного кодекса Российской Федерации от 31.07.1998 № 145-ФЗ значение начальной (максимальной) цены контракта Заказчиком устанавливается на основании минимального ценового предложения.</t>
  </si>
  <si>
    <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
где:
V - коэффициент вариации;
                                             - среднее квадратичное отклонение;
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не превышает 33 %, совокупность значений выявленных цен, используемых в расчетах НМЦК, является однородной.
** Расчет начальной (максимальной) цены контракта (НМЦК) осуществлен по формуле:                                                                                     , где
НЦЕ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начальная цена единицы i-й позиции медицинского изделия без учета НДС, рассчитанная в соответствии с пунктом 12 Порядка, рассчитанная по формуле:
</t>
    </r>
  </si>
  <si>
    <r>
      <t>Обоснование начальной (максимальной) цены контракта  на поставку изделий медицинского назначения (пластина реберная, винт блокирующий) для нужд ФГБУ «СПб НИИФ» Минздрава России в 2026 году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</si>
</sst>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vertAlign val="subscript"/>
      <sz val="9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readingOrder="1"/>
    </xf>
    <xf numFmtId="4" fontId="8" fillId="0" borderId="5" xfId="0" applyNumberFormat="1" applyFont="1" applyBorder="1" applyAlignment="1">
      <alignment horizontal="center" vertical="center" wrapText="1" readingOrder="1"/>
    </xf>
    <xf numFmtId="0" fontId="0" fillId="0" borderId="0" xfId="0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</cellXfs>
  <cellStyles count="2">
    <cellStyle name="Excel Built-in Normal" xfId="1" xr:uid="{00000000-0005-0000-0000-000000000000}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11</xdr:row>
      <xdr:rowOff>180975</xdr:rowOff>
    </xdr:from>
    <xdr:to>
      <xdr:col>1</xdr:col>
      <xdr:colOff>781050</xdr:colOff>
      <xdr:row>11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82BAD3-A3E0-4090-A250-53900537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5734050"/>
          <a:ext cx="771525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11</xdr:row>
      <xdr:rowOff>781050</xdr:rowOff>
    </xdr:from>
    <xdr:to>
      <xdr:col>1</xdr:col>
      <xdr:colOff>1257300</xdr:colOff>
      <xdr:row>11</xdr:row>
      <xdr:rowOff>1228725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3384B1-4DA2-44F2-875C-4979443E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4643" y="15628844"/>
          <a:ext cx="1247775" cy="447675"/>
        </a:xfrm>
        <a:prstGeom prst="rect">
          <a:avLst/>
        </a:prstGeom>
      </xdr:spPr>
    </xdr:pic>
    <xdr:clientData/>
  </xdr:twoCellAnchor>
  <xdr:twoCellAnchor editAs="oneCell">
    <xdr:from>
      <xdr:col>4</xdr:col>
      <xdr:colOff>863973</xdr:colOff>
      <xdr:row>11</xdr:row>
      <xdr:rowOff>1986242</xdr:rowOff>
    </xdr:from>
    <xdr:to>
      <xdr:col>6</xdr:col>
      <xdr:colOff>816348</xdr:colOff>
      <xdr:row>11</xdr:row>
      <xdr:rowOff>2259105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DBF8E5-D295-4CC2-8972-CD56BC07E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54973" y="16834036"/>
          <a:ext cx="2227169" cy="27286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11</xdr:row>
      <xdr:rowOff>2265829</xdr:rowOff>
    </xdr:from>
    <xdr:to>
      <xdr:col>9</xdr:col>
      <xdr:colOff>108697</xdr:colOff>
      <xdr:row>11</xdr:row>
      <xdr:rowOff>2595842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D3ACE9-E291-437A-882C-B6DE2FB0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34668" y="17113623"/>
          <a:ext cx="952500" cy="330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topLeftCell="A4" zoomScale="85" zoomScaleNormal="85" workbookViewId="0">
      <selection activeCell="B12" sqref="B12:O12"/>
    </sheetView>
  </sheetViews>
  <sheetFormatPr defaultRowHeight="15" x14ac:dyDescent="0.25"/>
  <cols>
    <col min="2" max="2" width="27" customWidth="1"/>
    <col min="3" max="3" width="13.28515625" customWidth="1"/>
    <col min="4" max="4" width="13.42578125" customWidth="1"/>
    <col min="5" max="5" width="17.42578125" customWidth="1"/>
    <col min="6" max="6" width="16.7109375" customWidth="1"/>
    <col min="7" max="7" width="17.85546875" customWidth="1"/>
    <col min="8" max="8" width="11.42578125" customWidth="1"/>
    <col min="9" max="9" width="12.85546875" customWidth="1"/>
    <col min="12" max="12" width="13.5703125" customWidth="1"/>
    <col min="13" max="13" width="11.7109375" customWidth="1"/>
    <col min="14" max="14" width="18.28515625" customWidth="1"/>
    <col min="15" max="15" width="17.85546875" customWidth="1"/>
  </cols>
  <sheetData>
    <row r="1" spans="1:18" ht="16.5" customHeight="1" x14ac:dyDescent="0.25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8" ht="21" customHeight="1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8" ht="48.75" customHeight="1" x14ac:dyDescent="0.25">
      <c r="A3" s="28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/>
      <c r="G3" s="29"/>
      <c r="H3" s="30" t="s">
        <v>7</v>
      </c>
      <c r="I3" s="31" t="s">
        <v>8</v>
      </c>
      <c r="J3" s="31"/>
      <c r="K3" s="31"/>
      <c r="L3" s="25" t="s">
        <v>15</v>
      </c>
      <c r="M3" s="32" t="s">
        <v>16</v>
      </c>
      <c r="N3" s="26" t="s">
        <v>17</v>
      </c>
      <c r="O3" s="23" t="s">
        <v>18</v>
      </c>
    </row>
    <row r="4" spans="1:18" ht="76.5" x14ac:dyDescent="0.25">
      <c r="A4" s="28"/>
      <c r="B4" s="29"/>
      <c r="C4" s="29"/>
      <c r="D4" s="29"/>
      <c r="E4" s="6" t="s">
        <v>9</v>
      </c>
      <c r="F4" s="6" t="s">
        <v>10</v>
      </c>
      <c r="G4" s="6" t="s">
        <v>11</v>
      </c>
      <c r="H4" s="29"/>
      <c r="I4" s="8" t="s">
        <v>12</v>
      </c>
      <c r="J4" s="6" t="s">
        <v>0</v>
      </c>
      <c r="K4" s="7" t="s">
        <v>13</v>
      </c>
      <c r="L4" s="25"/>
      <c r="M4" s="33"/>
      <c r="N4" s="26"/>
      <c r="O4" s="23"/>
      <c r="R4" s="22"/>
    </row>
    <row r="5" spans="1:18" ht="51" x14ac:dyDescent="0.25">
      <c r="A5" s="1">
        <v>1</v>
      </c>
      <c r="B5" s="2" t="s">
        <v>19</v>
      </c>
      <c r="C5" s="11" t="s">
        <v>1</v>
      </c>
      <c r="D5" s="12">
        <v>1</v>
      </c>
      <c r="E5" s="13">
        <v>99460</v>
      </c>
      <c r="F5" s="14">
        <v>102443.8</v>
      </c>
      <c r="G5" s="14">
        <v>104433</v>
      </c>
      <c r="H5" s="3">
        <f>COUNT(E5:G5)</f>
        <v>3</v>
      </c>
      <c r="I5" s="3">
        <f>IF(ISERR(AVERAGE(E5:G5)),"",AVERAGE(E5:G5))</f>
        <v>102112.27</v>
      </c>
      <c r="J5" s="3">
        <f>IF(ISERR(STDEV(E5:G5)),"",STDEV(E5:G5))</f>
        <v>2503.02</v>
      </c>
      <c r="K5" s="4">
        <f>IF(ISERR(J5/I5),"",J5/I5)</f>
        <v>2.5000000000000001E-2</v>
      </c>
      <c r="L5" s="5">
        <f>AVERAGE(E5:G5)</f>
        <v>102112.27</v>
      </c>
      <c r="M5" s="10">
        <v>0</v>
      </c>
      <c r="N5" s="5">
        <f>F5</f>
        <v>102443.8</v>
      </c>
      <c r="O5" s="5">
        <f>E5</f>
        <v>99460</v>
      </c>
    </row>
    <row r="6" spans="1:18" ht="38.25" x14ac:dyDescent="0.25">
      <c r="A6" s="1">
        <v>2</v>
      </c>
      <c r="B6" s="15" t="s">
        <v>20</v>
      </c>
      <c r="C6" s="16" t="s">
        <v>1</v>
      </c>
      <c r="D6" s="17">
        <v>6</v>
      </c>
      <c r="E6" s="18">
        <v>7740</v>
      </c>
      <c r="F6" s="19">
        <v>7972.2</v>
      </c>
      <c r="G6" s="19">
        <v>8127</v>
      </c>
      <c r="H6" s="3">
        <f t="shared" ref="H6" si="0">COUNT(E6:G6)</f>
        <v>3</v>
      </c>
      <c r="I6" s="3">
        <f t="shared" ref="I6" si="1">IF(ISERR(AVERAGE(E6:G6)),"",AVERAGE(E6:G6))</f>
        <v>7946.4</v>
      </c>
      <c r="J6" s="3">
        <f t="shared" ref="J6" si="2">IF(ISERR(STDEV(E6:G6)),"",STDEV(E6:G6))</f>
        <v>194.79</v>
      </c>
      <c r="K6" s="4">
        <f t="shared" ref="K6" si="3">IF(ISERR(J6/I6),"",J6/I6)</f>
        <v>2.5000000000000001E-2</v>
      </c>
      <c r="L6" s="5">
        <f t="shared" ref="L6" si="4">AVERAGE(E6:G6)</f>
        <v>7946.4</v>
      </c>
      <c r="M6" s="10">
        <v>0</v>
      </c>
      <c r="N6" s="5">
        <f>F6</f>
        <v>7972.2</v>
      </c>
      <c r="O6" s="5">
        <f>D6*E6</f>
        <v>46440</v>
      </c>
    </row>
    <row r="7" spans="1:18" x14ac:dyDescent="0.25">
      <c r="O7" s="9">
        <f>SUM(O5:O6)</f>
        <v>145900</v>
      </c>
    </row>
    <row r="9" spans="1:18" ht="31.5" customHeight="1" x14ac:dyDescent="0.25">
      <c r="B9" s="34" t="s">
        <v>21</v>
      </c>
      <c r="C9" s="35"/>
      <c r="D9" s="36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</row>
    <row r="10" spans="1:18" ht="102.75" customHeight="1" x14ac:dyDescent="0.25">
      <c r="B10" s="34" t="s">
        <v>22</v>
      </c>
      <c r="C10" s="35"/>
      <c r="D10" s="39" t="s">
        <v>24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</row>
    <row r="12" spans="1:18" ht="223.5" customHeight="1" x14ac:dyDescent="0.25">
      <c r="B12" s="42" t="s">
        <v>25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21"/>
    </row>
    <row r="13" spans="1:18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8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8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8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2:15" x14ac:dyDescent="0.2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2:15" x14ac:dyDescent="0.25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2:15" x14ac:dyDescent="0.2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2:15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2:15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2:15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2:15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2:15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2:1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</sheetData>
  <mergeCells count="18">
    <mergeCell ref="B9:C9"/>
    <mergeCell ref="B10:C10"/>
    <mergeCell ref="D9:O9"/>
    <mergeCell ref="D10:O10"/>
    <mergeCell ref="B12:O12"/>
    <mergeCell ref="O3:O4"/>
    <mergeCell ref="A1:O1"/>
    <mergeCell ref="L3:L4"/>
    <mergeCell ref="N3:N4"/>
    <mergeCell ref="A2:O2"/>
    <mergeCell ref="A3:A4"/>
    <mergeCell ref="B3:B4"/>
    <mergeCell ref="C3:C4"/>
    <mergeCell ref="D3:D4"/>
    <mergeCell ref="E3:G3"/>
    <mergeCell ref="H3:H4"/>
    <mergeCell ref="I3:K3"/>
    <mergeCell ref="M3:M4"/>
  </mergeCells>
  <conditionalFormatting sqref="K5:K6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Степаненко Олег Игоревич</cp:lastModifiedBy>
  <cp:lastPrinted>2026-06-03T12:01:17Z</cp:lastPrinted>
  <dcterms:created xsi:type="dcterms:W3CDTF">2018-02-08T09:44:50Z</dcterms:created>
  <dcterms:modified xsi:type="dcterms:W3CDTF">2026-06-03T12:01:22Z</dcterms:modified>
</cp:coreProperties>
</file>