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dbup.local\dfs\Планирование и организация торгов. Общие документы\Отдел связи\2026\-(44-ФЗ. ЕАТ Березка) Расходные материалы 3К2026\"/>
    </mc:Choice>
  </mc:AlternateContent>
  <bookViews>
    <workbookView xWindow="360" yWindow="15" windowWidth="20955" windowHeight="9720"/>
  </bookViews>
  <sheets>
    <sheet name="Расчет цены" sheetId="1" r:id="rId1"/>
  </sheets>
  <calcPr calcId="162913"/>
</workbook>
</file>

<file path=xl/calcChain.xml><?xml version="1.0" encoding="utf-8"?>
<calcChain xmlns="http://schemas.openxmlformats.org/spreadsheetml/2006/main">
  <c r="N26" i="1" l="1"/>
  <c r="M26" i="1"/>
  <c r="H26" i="1"/>
  <c r="G26" i="1"/>
  <c r="F26" i="1"/>
  <c r="M25" i="1"/>
  <c r="N25" i="1" s="1"/>
  <c r="K25" i="1"/>
  <c r="L25" i="1" s="1"/>
  <c r="J25" i="1"/>
  <c r="M24" i="1"/>
  <c r="N24" i="1" s="1"/>
  <c r="K24" i="1"/>
  <c r="J24" i="1"/>
  <c r="M23" i="1"/>
  <c r="N23" i="1" s="1"/>
  <c r="K23" i="1"/>
  <c r="J23" i="1"/>
  <c r="M22" i="1"/>
  <c r="N22" i="1" s="1"/>
  <c r="K22" i="1"/>
  <c r="J22" i="1"/>
  <c r="M21" i="1"/>
  <c r="N21" i="1" s="1"/>
  <c r="K21" i="1"/>
  <c r="J21" i="1"/>
  <c r="M20" i="1"/>
  <c r="N20" i="1" s="1"/>
  <c r="K20" i="1"/>
  <c r="J20" i="1"/>
  <c r="M19" i="1"/>
  <c r="N19" i="1" s="1"/>
  <c r="K19" i="1"/>
  <c r="L19" i="1" s="1"/>
  <c r="J19" i="1"/>
  <c r="M18" i="1"/>
  <c r="N18" i="1" s="1"/>
  <c r="K18" i="1"/>
  <c r="L18" i="1" s="1"/>
  <c r="J18" i="1"/>
  <c r="M17" i="1"/>
  <c r="N17" i="1" s="1"/>
  <c r="K17" i="1"/>
  <c r="L17" i="1" s="1"/>
  <c r="J17" i="1"/>
  <c r="M16" i="1"/>
  <c r="N16" i="1" s="1"/>
  <c r="K16" i="1"/>
  <c r="L16" i="1" s="1"/>
  <c r="J16" i="1"/>
  <c r="M15" i="1"/>
  <c r="N15" i="1" s="1"/>
  <c r="K15" i="1"/>
  <c r="L15" i="1" s="1"/>
  <c r="J15" i="1"/>
  <c r="M14" i="1"/>
  <c r="N14" i="1" s="1"/>
  <c r="K14" i="1"/>
  <c r="L14" i="1" s="1"/>
  <c r="J14" i="1"/>
  <c r="M13" i="1"/>
  <c r="N13" i="1" s="1"/>
  <c r="K13" i="1"/>
  <c r="L13" i="1" s="1"/>
  <c r="J13" i="1"/>
  <c r="M12" i="1"/>
  <c r="N12" i="1" s="1"/>
  <c r="K12" i="1"/>
  <c r="J12" i="1"/>
  <c r="M11" i="1"/>
  <c r="N11" i="1" s="1"/>
  <c r="K11" i="1"/>
  <c r="L11" i="1" s="1"/>
  <c r="J11" i="1"/>
  <c r="M10" i="1"/>
  <c r="N10" i="1" s="1"/>
  <c r="K10" i="1"/>
  <c r="L10" i="1" s="1"/>
  <c r="J10" i="1"/>
  <c r="M9" i="1"/>
  <c r="N9" i="1" s="1"/>
  <c r="K9" i="1"/>
  <c r="J9" i="1"/>
  <c r="L24" i="1" l="1"/>
  <c r="L9" i="1"/>
  <c r="L20" i="1"/>
  <c r="L21" i="1"/>
  <c r="L23" i="1"/>
  <c r="L22" i="1"/>
  <c r="L12" i="1"/>
  <c r="M7" i="1" l="1"/>
  <c r="M8" i="1"/>
  <c r="N7" i="1" l="1"/>
  <c r="N8" i="1" l="1"/>
  <c r="K7" i="1"/>
  <c r="J7" i="1"/>
  <c r="L7" i="1" l="1"/>
  <c r="J8" i="1"/>
  <c r="K8" i="1"/>
  <c r="L8" i="1" l="1"/>
</calcChain>
</file>

<file path=xl/sharedStrings.xml><?xml version="1.0" encoding="utf-8"?>
<sst xmlns="http://schemas.openxmlformats.org/spreadsheetml/2006/main" count="81" uniqueCount="45">
  <si>
    <t>Приложение к извещению
об осуществлении закупки</t>
  </si>
  <si>
    <t>Обоснование начальной (максимальной) цены контракта</t>
  </si>
  <si>
    <r>
      <rPr>
        <b/>
        <sz val="12"/>
        <rFont val="Times New Roman"/>
      </rPr>
      <t xml:space="preserve"> Метод сопоставимых рыночных цен (анализа рынка)</t>
    </r>
    <r>
      <rPr>
        <sz val="12"/>
        <rFont val="Times New Roman"/>
      </rPr>
      <t>: 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НМЦК</t>
    </r>
  </si>
  <si>
    <t>№</t>
  </si>
  <si>
    <t>Наименование объекта закупки</t>
  </si>
  <si>
    <t>Существенные условия исполнения контракта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</si>
  <si>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</si>
  <si>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</si>
  <si>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</si>
  <si>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</si>
  <si>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Устанновленая цена за единицу измерения, руб.</t>
  </si>
  <si>
    <t>Установленная Н(М)ЦК, руб.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</si>
  <si>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</si>
  <si>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</si>
  <si>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</si>
  <si>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</si>
  <si>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</si>
  <si>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</si>
  <si>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rFont val="Times New Roman"/>
      </rPr>
      <t xml:space="preserve">коэффициент вариации цен V (%)           </t>
    </r>
    <r>
      <rPr>
        <i/>
        <sz val="10"/>
        <rFont val="Times New Roman"/>
      </rPr>
      <t xml:space="preserve">         (не должен превышать 33%)</t>
    </r>
  </si>
  <si>
    <t>В соответствии с описанием объекта закупки</t>
  </si>
  <si>
    <t>шт.</t>
  </si>
  <si>
    <t>Всего</t>
  </si>
  <si>
    <t>Начальная (максимальная) цена контракта установлена по наименьшему значению из имеющихся ценовых предложений.</t>
  </si>
  <si>
    <t>Дата подготовки обоснования НМЦК:</t>
  </si>
  <si>
    <t>Предмет контракта: Поставка расходных материалов</t>
  </si>
  <si>
    <t>Термопленка полиамидная для узла термозакрепления</t>
  </si>
  <si>
    <t>Фотобарабан</t>
  </si>
  <si>
    <t>Начальная (максимальная) цена контракта принята в сумме 146 104,56 руб. (Сто сорок шесть тысяч сто четыре рубля 56 копеек).</t>
  </si>
  <si>
    <t>Тонер-картридж Konica TN227Y (ACVH250) (оригинал)</t>
  </si>
  <si>
    <t>Тонер-картридж Konica TN227C (ACVH450) (оригинал)</t>
  </si>
  <si>
    <t>Тонер-картридж Konica TN227M (ACVH350) (оригинал)</t>
  </si>
  <si>
    <t>Тонер-картридж Konica TN227K (ACVH150) (оригинал)</t>
  </si>
  <si>
    <t>Cервисный комплект для МФУ Kyocera Ecosys M2635dn</t>
  </si>
  <si>
    <t>Тонер-картридж для Canon i-SENSYS LBP6000</t>
  </si>
  <si>
    <t>Комплект чернил для Canon PIXMA G1411</t>
  </si>
  <si>
    <t>Чип для картриджа Kyocera 
TK-7300</t>
  </si>
  <si>
    <t>Тонер- картридж для HP LaserJet Pro M428fdw</t>
  </si>
  <si>
    <t>Тонер- картридж для HP LaserJet Pro MFP 4103fdn</t>
  </si>
  <si>
    <t>Блок-фотобарабана для МФУ Kyocera Ecosys M2635dn</t>
  </si>
  <si>
    <t>Узел закрепления (термоблок) для МФУ Pantum BM5100ADN</t>
  </si>
  <si>
    <t>Прижимной/резиновый вал блока термозакрепления для МФУ Pantum BM5100ADN</t>
  </si>
  <si>
    <t>Тонер-картридж для Canon FC-230</t>
  </si>
  <si>
    <t>Тонер-картридж для МФУ Canon i-SENSYS MF237W</t>
  </si>
  <si>
    <t>Тонер- картридж для МФУ Kyocera ECOSYS P4040dn</t>
  </si>
  <si>
    <t>Тонер-картридж для Kyocera ECOSYS MA4500X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</si>
</sst>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0"/>
      <name val="Times New Roman"/>
    </font>
    <font>
      <b/>
      <sz val="10"/>
      <name val="Times New Roman"/>
    </font>
    <font>
      <b/>
      <sz val="12"/>
      <name val="Times New Roman"/>
    </font>
    <font>
      <sz val="12"/>
      <name val="Times New Roman"/>
    </font>
    <font>
      <sz val="9"/>
      <name val="Times New Roman"/>
    </font>
    <font>
      <sz val="11"/>
      <name val="Times New Roman"/>
    </font>
    <font>
      <i/>
      <sz val="10"/>
      <name val="Times New Roman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Protection="1"/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textRotation="90" wrapText="1"/>
    </xf>
    <xf numFmtId="0" fontId="2" fillId="0" borderId="2" xfId="0" applyFont="1" applyBorder="1" applyAlignment="1" applyProtection="1">
      <alignment horizontal="center" vertical="top" textRotation="90" wrapText="1"/>
    </xf>
    <xf numFmtId="0" fontId="2" fillId="0" borderId="3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2" fontId="6" fillId="0" borderId="3" xfId="0" applyNumberFormat="1" applyFont="1" applyBorder="1" applyAlignment="1" applyProtection="1">
      <alignment horizontal="center" vertical="center" wrapText="1"/>
    </xf>
    <xf numFmtId="4" fontId="1" fillId="0" borderId="3" xfId="0" applyNumberFormat="1" applyFont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2" fontId="1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3" fontId="2" fillId="0" borderId="3" xfId="0" applyNumberFormat="1" applyFont="1" applyBorder="1" applyAlignment="1" applyProtection="1">
      <alignment horizontal="center" vertical="center"/>
    </xf>
    <xf numFmtId="4" fontId="2" fillId="0" borderId="3" xfId="0" applyNumberFormat="1" applyFont="1" applyBorder="1" applyAlignment="1" applyProtection="1">
      <alignment horizontal="center" vertical="center"/>
    </xf>
    <xf numFmtId="4" fontId="2" fillId="0" borderId="3" xfId="0" applyNumberFormat="1" applyFont="1" applyBorder="1" applyAlignment="1" applyProtection="1">
      <alignment horizontal="center" vertical="center" wrapText="1"/>
    </xf>
    <xf numFmtId="4" fontId="1" fillId="0" borderId="3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2" fontId="1" fillId="0" borderId="3" xfId="0" applyNumberFormat="1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textRotation="90" wrapText="1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4" fontId="2" fillId="0" borderId="3" xfId="0" applyNumberFormat="1" applyFont="1" applyFill="1" applyBorder="1" applyAlignment="1" applyProtection="1">
      <alignment horizontal="center" vertical="center"/>
    </xf>
    <xf numFmtId="14" fontId="6" fillId="0" borderId="0" xfId="0" applyNumberFormat="1" applyFont="1" applyFill="1" applyAlignment="1" applyProtection="1">
      <alignment horizontal="left"/>
    </xf>
    <xf numFmtId="0" fontId="1" fillId="0" borderId="0" xfId="0" applyFont="1" applyFill="1" applyProtection="1"/>
    <xf numFmtId="0" fontId="2" fillId="0" borderId="0" xfId="0" applyFont="1" applyAlignment="1" applyProtection="1">
      <alignment horizontal="right" wrapText="1"/>
    </xf>
    <xf numFmtId="0" fontId="3" fillId="0" borderId="0" xfId="0" applyFont="1" applyAlignment="1" applyProtection="1">
      <alignment horizontal="center" vertical="center"/>
    </xf>
    <xf numFmtId="0" fontId="9" fillId="2" borderId="0" xfId="0" applyFont="1" applyFill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2" fontId="2" fillId="0" borderId="3" xfId="0" applyNumberFormat="1" applyFont="1" applyBorder="1" applyAlignment="1" applyProtection="1">
      <alignment horizontal="center" vertical="top" wrapText="1"/>
    </xf>
    <xf numFmtId="2" fontId="2" fillId="0" borderId="3" xfId="0" applyNumberFormat="1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right"/>
    </xf>
    <xf numFmtId="14" fontId="6" fillId="0" borderId="0" xfId="0" applyNumberFormat="1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media1.svg"/><Relationship Id="rId1" Type="http://schemas.openxmlformats.org/officeDocument/2006/relationships/image" Target="../media/image1.png"/><Relationship Id="rId4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19078</xdr:colOff>
      <xdr:row>5</xdr:row>
      <xdr:rowOff>952557</xdr:rowOff>
    </xdr:from>
    <xdr:to>
      <xdr:col>11</xdr:col>
      <xdr:colOff>1006197</xdr:colOff>
      <xdr:row>5</xdr:row>
      <xdr:rowOff>1304277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2"/>
            </a:ext>
          </a:extLst>
        </a:blip>
        <a:stretch/>
      </xdr:blipFill>
      <xdr:spPr bwMode="auto">
        <a:xfrm>
          <a:off x="9610753" y="2686107"/>
          <a:ext cx="933420" cy="3517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10</xdr:col>
      <xdr:colOff>19078</xdr:colOff>
      <xdr:row>5</xdr:row>
      <xdr:rowOff>923760</xdr:rowOff>
    </xdr:from>
    <xdr:to>
      <xdr:col>10</xdr:col>
      <xdr:colOff>1018437</xdr:colOff>
      <xdr:row>5</xdr:row>
      <xdr:rowOff>1361157</xdr:rowOff>
    </xdr:to>
    <xdr:pic>
      <xdr:nvPicPr>
        <xdr:cNvPr id="3" name="Picture 2"/>
        <xdr:cNvPicPr/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4"/>
            </a:ext>
          </a:extLst>
        </a:blip>
        <a:stretch/>
      </xdr:blipFill>
      <xdr:spPr bwMode="auto">
        <a:xfrm>
          <a:off x="8582053" y="2657309"/>
          <a:ext cx="999358" cy="437397"/>
        </a:xfrm>
        <a:prstGeom prst="rect">
          <a:avLst/>
        </a:prstGeom>
        <a:ln w="0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32"/>
  <sheetViews>
    <sheetView tabSelected="1" topLeftCell="A4" zoomScaleNormal="100" workbookViewId="0">
      <selection activeCell="G34" sqref="G34"/>
    </sheetView>
  </sheetViews>
  <sheetFormatPr defaultColWidth="9.140625" defaultRowHeight="12.75" x14ac:dyDescent="0.2"/>
  <cols>
    <col min="1" max="1" width="3.140625" style="1" customWidth="1"/>
    <col min="2" max="2" width="32.28515625" style="1" customWidth="1"/>
    <col min="3" max="3" width="16" style="1" customWidth="1"/>
    <col min="4" max="4" width="5.85546875" style="1" customWidth="1"/>
    <col min="5" max="5" width="5" style="1" customWidth="1"/>
    <col min="6" max="6" width="14.7109375" style="1" customWidth="1"/>
    <col min="7" max="7" width="14.7109375" style="26" customWidth="1"/>
    <col min="8" max="8" width="16" style="1" customWidth="1"/>
    <col min="9" max="9" width="5.5703125" style="1" customWidth="1"/>
    <col min="10" max="10" width="15.5703125" style="1" customWidth="1"/>
    <col min="11" max="11" width="15.42578125" style="1" customWidth="1"/>
    <col min="12" max="13" width="14.28515625" style="1" customWidth="1"/>
    <col min="14" max="14" width="15.140625" style="1" customWidth="1"/>
    <col min="15" max="16384" width="9.140625" style="1"/>
  </cols>
  <sheetData>
    <row r="1" spans="1:41" ht="24.75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41" ht="18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41" ht="15.75" customHeight="1" x14ac:dyDescent="0.2">
      <c r="A3" s="29" t="s">
        <v>24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41" ht="49.5" customHeight="1" x14ac:dyDescent="0.2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41" ht="27.75" customHeight="1" x14ac:dyDescent="0.2">
      <c r="A5" s="31" t="s">
        <v>3</v>
      </c>
      <c r="B5" s="31" t="s">
        <v>4</v>
      </c>
      <c r="C5" s="32" t="s">
        <v>5</v>
      </c>
      <c r="D5" s="32" t="s">
        <v>6</v>
      </c>
      <c r="E5" s="32" t="s">
        <v>7</v>
      </c>
      <c r="F5" s="32" t="s">
        <v>8</v>
      </c>
      <c r="G5" s="32"/>
      <c r="H5" s="32"/>
      <c r="I5" s="32"/>
      <c r="J5" s="33" t="s">
        <v>9</v>
      </c>
      <c r="K5" s="33"/>
      <c r="L5" s="33"/>
      <c r="M5" s="34" t="s">
        <v>10</v>
      </c>
      <c r="N5" s="32" t="s">
        <v>11</v>
      </c>
    </row>
    <row r="6" spans="1:41" ht="132" customHeight="1" x14ac:dyDescent="0.2">
      <c r="A6" s="31"/>
      <c r="B6" s="31"/>
      <c r="C6" s="32"/>
      <c r="D6" s="32"/>
      <c r="E6" s="32"/>
      <c r="F6" s="3" t="s">
        <v>12</v>
      </c>
      <c r="G6" s="22" t="s">
        <v>13</v>
      </c>
      <c r="H6" s="3" t="s">
        <v>14</v>
      </c>
      <c r="I6" s="4" t="s">
        <v>15</v>
      </c>
      <c r="J6" s="5" t="s">
        <v>16</v>
      </c>
      <c r="K6" s="5" t="s">
        <v>17</v>
      </c>
      <c r="L6" s="5" t="s">
        <v>18</v>
      </c>
      <c r="M6" s="34"/>
      <c r="N6" s="32"/>
    </row>
    <row r="7" spans="1:41" ht="36" x14ac:dyDescent="0.2">
      <c r="A7" s="18">
        <v>1</v>
      </c>
      <c r="B7" s="21" t="s">
        <v>44</v>
      </c>
      <c r="C7" s="6" t="s">
        <v>19</v>
      </c>
      <c r="D7" s="7" t="s">
        <v>20</v>
      </c>
      <c r="E7" s="10">
        <v>4</v>
      </c>
      <c r="F7" s="9">
        <v>2109.2399999999998</v>
      </c>
      <c r="G7" s="23">
        <v>2142.7199999999998</v>
      </c>
      <c r="H7" s="9">
        <v>2159.46</v>
      </c>
      <c r="I7" s="19"/>
      <c r="J7" s="8">
        <f t="shared" ref="J7" si="0">AVERAGE(F7:H7)</f>
        <v>2137.14</v>
      </c>
      <c r="K7" s="8">
        <f t="shared" ref="K7" si="1">STDEV(F7:H7)</f>
        <v>25.5707723778537</v>
      </c>
      <c r="L7" s="8">
        <f t="shared" ref="L7" si="2">K7/J7*100</f>
        <v>1.1964949595185015</v>
      </c>
      <c r="M7" s="9">
        <f t="shared" ref="M7:M25" si="3">F7</f>
        <v>2109.2399999999998</v>
      </c>
      <c r="N7" s="9">
        <f t="shared" ref="N7:N25" si="4">$E7*M7</f>
        <v>8436.9599999999991</v>
      </c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</row>
    <row r="8" spans="1:41" ht="36" x14ac:dyDescent="0.2">
      <c r="A8" s="2">
        <v>2</v>
      </c>
      <c r="B8" s="21" t="s">
        <v>43</v>
      </c>
      <c r="C8" s="6" t="s">
        <v>19</v>
      </c>
      <c r="D8" s="7" t="s">
        <v>20</v>
      </c>
      <c r="E8" s="10">
        <v>10</v>
      </c>
      <c r="F8" s="9">
        <v>2076.48</v>
      </c>
      <c r="G8" s="23">
        <v>2109.44</v>
      </c>
      <c r="H8" s="9">
        <v>2125.92</v>
      </c>
      <c r="I8" s="19"/>
      <c r="J8" s="8">
        <f t="shared" ref="J8:J25" si="5">AVERAGE(F8:H8)</f>
        <v>2103.9466666666667</v>
      </c>
      <c r="K8" s="8">
        <f t="shared" ref="K8:K25" si="6">STDEV(F8:H8)</f>
        <v>25.17361581762411</v>
      </c>
      <c r="L8" s="8">
        <f t="shared" ref="L8:L25" si="7">K8/J8*100</f>
        <v>1.1964949595184975</v>
      </c>
      <c r="M8" s="9">
        <f t="shared" si="3"/>
        <v>2076.48</v>
      </c>
      <c r="N8" s="9">
        <f t="shared" si="4"/>
        <v>20764.8</v>
      </c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</row>
    <row r="9" spans="1:41" ht="36" x14ac:dyDescent="0.2">
      <c r="A9" s="20">
        <v>3</v>
      </c>
      <c r="B9" s="21" t="s">
        <v>42</v>
      </c>
      <c r="C9" s="6" t="s">
        <v>19</v>
      </c>
      <c r="D9" s="7" t="s">
        <v>20</v>
      </c>
      <c r="E9" s="10">
        <v>2</v>
      </c>
      <c r="F9" s="9">
        <v>807.66</v>
      </c>
      <c r="G9" s="23">
        <v>820.48</v>
      </c>
      <c r="H9" s="9">
        <v>826.89</v>
      </c>
      <c r="I9" s="19"/>
      <c r="J9" s="8">
        <f t="shared" si="5"/>
        <v>818.34333333333325</v>
      </c>
      <c r="K9" s="8">
        <f t="shared" si="6"/>
        <v>9.7914367348889915</v>
      </c>
      <c r="L9" s="8">
        <f t="shared" si="7"/>
        <v>1.1964949595184979</v>
      </c>
      <c r="M9" s="9">
        <f t="shared" si="3"/>
        <v>807.66</v>
      </c>
      <c r="N9" s="9">
        <f t="shared" si="4"/>
        <v>1615.32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</row>
    <row r="10" spans="1:41" ht="36" x14ac:dyDescent="0.2">
      <c r="A10" s="20">
        <v>4</v>
      </c>
      <c r="B10" s="21" t="s">
        <v>41</v>
      </c>
      <c r="C10" s="6" t="s">
        <v>19</v>
      </c>
      <c r="D10" s="7" t="s">
        <v>20</v>
      </c>
      <c r="E10" s="10">
        <v>2</v>
      </c>
      <c r="F10" s="9">
        <v>1800.54</v>
      </c>
      <c r="G10" s="23">
        <v>1829.12</v>
      </c>
      <c r="H10" s="9">
        <v>1843.41</v>
      </c>
      <c r="I10" s="19"/>
      <c r="J10" s="8">
        <f t="shared" si="5"/>
        <v>1824.3566666666666</v>
      </c>
      <c r="K10" s="8">
        <f t="shared" si="6"/>
        <v>21.82833556030636</v>
      </c>
      <c r="L10" s="8">
        <f t="shared" si="7"/>
        <v>1.1964949595184986</v>
      </c>
      <c r="M10" s="9">
        <f t="shared" si="3"/>
        <v>1800.54</v>
      </c>
      <c r="N10" s="9">
        <f t="shared" si="4"/>
        <v>3601.08</v>
      </c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</row>
    <row r="11" spans="1:41" ht="47.25" x14ac:dyDescent="0.2">
      <c r="A11" s="20">
        <v>5</v>
      </c>
      <c r="B11" s="21" t="s">
        <v>40</v>
      </c>
      <c r="C11" s="6" t="s">
        <v>19</v>
      </c>
      <c r="D11" s="7" t="s">
        <v>20</v>
      </c>
      <c r="E11" s="10">
        <v>3</v>
      </c>
      <c r="F11" s="9">
        <v>1116.3599999999999</v>
      </c>
      <c r="G11" s="23">
        <v>1134.08</v>
      </c>
      <c r="H11" s="9">
        <v>1142.94</v>
      </c>
      <c r="I11" s="19"/>
      <c r="J11" s="8">
        <f t="shared" si="5"/>
        <v>1131.1266666666666</v>
      </c>
      <c r="K11" s="8">
        <f t="shared" si="6"/>
        <v>13.533873552436319</v>
      </c>
      <c r="L11" s="8">
        <f t="shared" si="7"/>
        <v>1.1964949595185026</v>
      </c>
      <c r="M11" s="9">
        <f t="shared" si="3"/>
        <v>1116.3599999999999</v>
      </c>
      <c r="N11" s="9">
        <f t="shared" si="4"/>
        <v>3349.08</v>
      </c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</row>
    <row r="12" spans="1:41" ht="36" x14ac:dyDescent="0.2">
      <c r="A12" s="20">
        <v>6</v>
      </c>
      <c r="B12" s="21" t="s">
        <v>39</v>
      </c>
      <c r="C12" s="6" t="s">
        <v>19</v>
      </c>
      <c r="D12" s="7" t="s">
        <v>20</v>
      </c>
      <c r="E12" s="10">
        <v>1</v>
      </c>
      <c r="F12" s="9">
        <v>9140.0400000000009</v>
      </c>
      <c r="G12" s="23">
        <v>9285.1200000000008</v>
      </c>
      <c r="H12" s="9">
        <v>9357.66</v>
      </c>
      <c r="I12" s="19"/>
      <c r="J12" s="8">
        <f t="shared" si="5"/>
        <v>9260.94</v>
      </c>
      <c r="K12" s="8">
        <f t="shared" si="6"/>
        <v>110.80668030403176</v>
      </c>
      <c r="L12" s="8">
        <f t="shared" si="7"/>
        <v>1.1964949595184911</v>
      </c>
      <c r="M12" s="9">
        <f t="shared" si="3"/>
        <v>9140.0400000000009</v>
      </c>
      <c r="N12" s="9">
        <f t="shared" si="4"/>
        <v>9140.0400000000009</v>
      </c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</row>
    <row r="13" spans="1:41" ht="36" x14ac:dyDescent="0.2">
      <c r="A13" s="20">
        <v>7</v>
      </c>
      <c r="B13" s="21" t="s">
        <v>25</v>
      </c>
      <c r="C13" s="6" t="s">
        <v>19</v>
      </c>
      <c r="D13" s="7" t="s">
        <v>20</v>
      </c>
      <c r="E13" s="10">
        <v>3</v>
      </c>
      <c r="F13" s="9">
        <v>2280.6</v>
      </c>
      <c r="G13" s="23">
        <v>2316.8000000000002</v>
      </c>
      <c r="H13" s="9">
        <v>2334.9</v>
      </c>
      <c r="I13" s="19"/>
      <c r="J13" s="8">
        <f t="shared" si="5"/>
        <v>2310.7666666666664</v>
      </c>
      <c r="K13" s="8">
        <f t="shared" si="6"/>
        <v>27.648206692900342</v>
      </c>
      <c r="L13" s="8">
        <f t="shared" si="7"/>
        <v>1.1964949595185008</v>
      </c>
      <c r="M13" s="9">
        <f t="shared" si="3"/>
        <v>2280.6</v>
      </c>
      <c r="N13" s="9">
        <f t="shared" si="4"/>
        <v>6841.7999999999993</v>
      </c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</row>
    <row r="14" spans="1:41" ht="36" x14ac:dyDescent="0.2">
      <c r="A14" s="20">
        <v>8</v>
      </c>
      <c r="B14" s="21" t="s">
        <v>38</v>
      </c>
      <c r="C14" s="6" t="s">
        <v>19</v>
      </c>
      <c r="D14" s="7" t="s">
        <v>20</v>
      </c>
      <c r="E14" s="10">
        <v>2</v>
      </c>
      <c r="F14" s="9">
        <v>1987.02</v>
      </c>
      <c r="G14" s="23">
        <v>2018.56</v>
      </c>
      <c r="H14" s="9">
        <v>2034.33</v>
      </c>
      <c r="I14" s="19"/>
      <c r="J14" s="8">
        <f t="shared" si="5"/>
        <v>2013.3033333333333</v>
      </c>
      <c r="K14" s="8">
        <f t="shared" si="6"/>
        <v>24.089072903151173</v>
      </c>
      <c r="L14" s="8">
        <f t="shared" si="7"/>
        <v>1.1964949595184948</v>
      </c>
      <c r="M14" s="9">
        <f t="shared" si="3"/>
        <v>1987.02</v>
      </c>
      <c r="N14" s="9">
        <f t="shared" si="4"/>
        <v>3974.04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</row>
    <row r="15" spans="1:41" ht="36" x14ac:dyDescent="0.2">
      <c r="A15" s="20">
        <v>9</v>
      </c>
      <c r="B15" s="21" t="s">
        <v>37</v>
      </c>
      <c r="C15" s="6" t="s">
        <v>19</v>
      </c>
      <c r="D15" s="7" t="s">
        <v>20</v>
      </c>
      <c r="E15" s="10">
        <v>3</v>
      </c>
      <c r="F15" s="9">
        <v>1695.96</v>
      </c>
      <c r="G15" s="23">
        <v>1722.88</v>
      </c>
      <c r="H15" s="9">
        <v>1736.34</v>
      </c>
      <c r="I15" s="19"/>
      <c r="J15" s="8">
        <f t="shared" si="5"/>
        <v>1718.3933333333334</v>
      </c>
      <c r="K15" s="8">
        <f t="shared" si="6"/>
        <v>20.56048961803516</v>
      </c>
      <c r="L15" s="8">
        <f t="shared" si="7"/>
        <v>1.1964949595184935</v>
      </c>
      <c r="M15" s="9">
        <f t="shared" si="3"/>
        <v>1695.96</v>
      </c>
      <c r="N15" s="9">
        <f t="shared" si="4"/>
        <v>5087.88</v>
      </c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</row>
    <row r="16" spans="1:41" ht="36" x14ac:dyDescent="0.2">
      <c r="A16" s="20">
        <v>10</v>
      </c>
      <c r="B16" s="21" t="s">
        <v>36</v>
      </c>
      <c r="C16" s="6" t="s">
        <v>19</v>
      </c>
      <c r="D16" s="7" t="s">
        <v>20</v>
      </c>
      <c r="E16" s="10">
        <v>2</v>
      </c>
      <c r="F16" s="9">
        <v>1721.16</v>
      </c>
      <c r="G16" s="23">
        <v>1748.48</v>
      </c>
      <c r="H16" s="9">
        <v>1762.14</v>
      </c>
      <c r="I16" s="19"/>
      <c r="J16" s="8">
        <f t="shared" si="5"/>
        <v>1743.926666666667</v>
      </c>
      <c r="K16" s="8">
        <f t="shared" si="6"/>
        <v>20.865994664365594</v>
      </c>
      <c r="L16" s="8">
        <f t="shared" si="7"/>
        <v>1.1964949595184962</v>
      </c>
      <c r="M16" s="9">
        <f t="shared" si="3"/>
        <v>1721.16</v>
      </c>
      <c r="N16" s="9">
        <f t="shared" si="4"/>
        <v>3442.32</v>
      </c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</row>
    <row r="17" spans="1:41" ht="36" x14ac:dyDescent="0.2">
      <c r="A17" s="20">
        <v>11</v>
      </c>
      <c r="B17" s="21" t="s">
        <v>26</v>
      </c>
      <c r="C17" s="6" t="s">
        <v>19</v>
      </c>
      <c r="D17" s="7" t="s">
        <v>20</v>
      </c>
      <c r="E17" s="10">
        <v>10</v>
      </c>
      <c r="F17" s="9">
        <v>294.83999999999997</v>
      </c>
      <c r="G17" s="23">
        <v>299.52</v>
      </c>
      <c r="H17" s="9">
        <v>301.86</v>
      </c>
      <c r="I17" s="19"/>
      <c r="J17" s="8">
        <f t="shared" si="5"/>
        <v>298.73999999999995</v>
      </c>
      <c r="K17" s="8">
        <f t="shared" si="6"/>
        <v>3.574409042065573</v>
      </c>
      <c r="L17" s="8">
        <f t="shared" si="7"/>
        <v>1.1964949595185022</v>
      </c>
      <c r="M17" s="9">
        <f t="shared" si="3"/>
        <v>294.83999999999997</v>
      </c>
      <c r="N17" s="9">
        <f t="shared" si="4"/>
        <v>2948.3999999999996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</row>
    <row r="18" spans="1:41" ht="36" x14ac:dyDescent="0.2">
      <c r="A18" s="20">
        <v>12</v>
      </c>
      <c r="B18" s="21" t="s">
        <v>35</v>
      </c>
      <c r="C18" s="6" t="s">
        <v>19</v>
      </c>
      <c r="D18" s="7" t="s">
        <v>20</v>
      </c>
      <c r="E18" s="10">
        <v>5</v>
      </c>
      <c r="F18" s="9">
        <v>288.54000000000002</v>
      </c>
      <c r="G18" s="23">
        <v>293.12</v>
      </c>
      <c r="H18" s="9">
        <v>295.41000000000003</v>
      </c>
      <c r="I18" s="19"/>
      <c r="J18" s="8">
        <f t="shared" si="5"/>
        <v>292.35666666666674</v>
      </c>
      <c r="K18" s="8">
        <f t="shared" si="6"/>
        <v>3.4980327804829581</v>
      </c>
      <c r="L18" s="8">
        <f t="shared" si="7"/>
        <v>1.1964949595184959</v>
      </c>
      <c r="M18" s="9">
        <f t="shared" si="3"/>
        <v>288.54000000000002</v>
      </c>
      <c r="N18" s="9">
        <f t="shared" si="4"/>
        <v>1442.7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</row>
    <row r="19" spans="1:41" ht="36" x14ac:dyDescent="0.2">
      <c r="A19" s="20">
        <v>13</v>
      </c>
      <c r="B19" s="21" t="s">
        <v>34</v>
      </c>
      <c r="C19" s="6" t="s">
        <v>19</v>
      </c>
      <c r="D19" s="7" t="s">
        <v>20</v>
      </c>
      <c r="E19" s="10">
        <v>4</v>
      </c>
      <c r="F19" s="9">
        <v>3349.08</v>
      </c>
      <c r="G19" s="23">
        <v>3402.24</v>
      </c>
      <c r="H19" s="9">
        <v>3428.82</v>
      </c>
      <c r="I19" s="19"/>
      <c r="J19" s="8">
        <f t="shared" si="5"/>
        <v>3393.3799999999997</v>
      </c>
      <c r="K19" s="8">
        <f t="shared" si="6"/>
        <v>40.601620657308828</v>
      </c>
      <c r="L19" s="8">
        <f t="shared" si="7"/>
        <v>1.1964949595184988</v>
      </c>
      <c r="M19" s="9">
        <f t="shared" si="3"/>
        <v>3349.08</v>
      </c>
      <c r="N19" s="9">
        <f t="shared" si="4"/>
        <v>13396.32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</row>
    <row r="20" spans="1:41" ht="36" x14ac:dyDescent="0.2">
      <c r="A20" s="20">
        <v>14</v>
      </c>
      <c r="B20" s="21" t="s">
        <v>33</v>
      </c>
      <c r="C20" s="6" t="s">
        <v>19</v>
      </c>
      <c r="D20" s="7" t="s">
        <v>20</v>
      </c>
      <c r="E20" s="10">
        <v>3</v>
      </c>
      <c r="F20" s="9">
        <v>572.04</v>
      </c>
      <c r="G20" s="23">
        <v>581.12</v>
      </c>
      <c r="H20" s="9">
        <v>585.66</v>
      </c>
      <c r="I20" s="19"/>
      <c r="J20" s="8">
        <f t="shared" si="5"/>
        <v>579.60666666666657</v>
      </c>
      <c r="K20" s="8">
        <f t="shared" si="6"/>
        <v>6.9349645516998439</v>
      </c>
      <c r="L20" s="8">
        <f t="shared" si="7"/>
        <v>1.1964949595184973</v>
      </c>
      <c r="M20" s="9">
        <f t="shared" si="3"/>
        <v>572.04</v>
      </c>
      <c r="N20" s="9">
        <f t="shared" si="4"/>
        <v>1716.12</v>
      </c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</row>
    <row r="21" spans="1:41" ht="36" x14ac:dyDescent="0.2">
      <c r="A21" s="20">
        <v>15</v>
      </c>
      <c r="B21" s="21" t="s">
        <v>32</v>
      </c>
      <c r="C21" s="6" t="s">
        <v>19</v>
      </c>
      <c r="D21" s="7" t="s">
        <v>20</v>
      </c>
      <c r="E21" s="10">
        <v>1</v>
      </c>
      <c r="F21" s="9">
        <v>24732.54</v>
      </c>
      <c r="G21" s="23">
        <v>25125.119999999999</v>
      </c>
      <c r="H21" s="9">
        <v>25321.41</v>
      </c>
      <c r="I21" s="19"/>
      <c r="J21" s="8">
        <f t="shared" si="5"/>
        <v>25059.690000000002</v>
      </c>
      <c r="K21" s="8">
        <f t="shared" si="6"/>
        <v>299.83792772095995</v>
      </c>
      <c r="L21" s="8">
        <f t="shared" si="7"/>
        <v>1.1964949595184933</v>
      </c>
      <c r="M21" s="9">
        <f t="shared" si="3"/>
        <v>24732.54</v>
      </c>
      <c r="N21" s="9">
        <f t="shared" si="4"/>
        <v>24732.54</v>
      </c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</row>
    <row r="22" spans="1:41" ht="47.25" x14ac:dyDescent="0.2">
      <c r="A22" s="20">
        <v>16</v>
      </c>
      <c r="B22" s="21" t="s">
        <v>31</v>
      </c>
      <c r="C22" s="6" t="s">
        <v>19</v>
      </c>
      <c r="D22" s="7" t="s">
        <v>20</v>
      </c>
      <c r="E22" s="10">
        <v>1</v>
      </c>
      <c r="F22" s="9">
        <v>7365.96</v>
      </c>
      <c r="G22" s="23">
        <v>7482.88</v>
      </c>
      <c r="H22" s="9">
        <v>7541.34</v>
      </c>
      <c r="I22" s="19"/>
      <c r="J22" s="8">
        <f t="shared" si="5"/>
        <v>7463.3933333333334</v>
      </c>
      <c r="K22" s="8">
        <f t="shared" si="6"/>
        <v>89.29912504237285</v>
      </c>
      <c r="L22" s="8">
        <f t="shared" si="7"/>
        <v>1.1964949595184966</v>
      </c>
      <c r="M22" s="9">
        <f t="shared" si="3"/>
        <v>7365.96</v>
      </c>
      <c r="N22" s="9">
        <f t="shared" si="4"/>
        <v>7365.96</v>
      </c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</row>
    <row r="23" spans="1:41" ht="47.25" x14ac:dyDescent="0.2">
      <c r="A23" s="20">
        <v>17</v>
      </c>
      <c r="B23" s="21" t="s">
        <v>30</v>
      </c>
      <c r="C23" s="6" t="s">
        <v>19</v>
      </c>
      <c r="D23" s="7" t="s">
        <v>20</v>
      </c>
      <c r="E23" s="10">
        <v>1</v>
      </c>
      <c r="F23" s="9">
        <v>9249.66</v>
      </c>
      <c r="G23" s="23">
        <v>9396.48</v>
      </c>
      <c r="H23" s="9">
        <v>9469.89</v>
      </c>
      <c r="I23" s="19"/>
      <c r="J23" s="8">
        <f t="shared" si="5"/>
        <v>9372.01</v>
      </c>
      <c r="K23" s="8">
        <f t="shared" si="6"/>
        <v>112.13562725556918</v>
      </c>
      <c r="L23" s="8">
        <f t="shared" si="7"/>
        <v>1.1964949595184937</v>
      </c>
      <c r="M23" s="9">
        <f t="shared" si="3"/>
        <v>9249.66</v>
      </c>
      <c r="N23" s="9">
        <f t="shared" si="4"/>
        <v>9249.66</v>
      </c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</row>
    <row r="24" spans="1:41" ht="47.25" x14ac:dyDescent="0.2">
      <c r="A24" s="20">
        <v>18</v>
      </c>
      <c r="B24" s="21" t="s">
        <v>29</v>
      </c>
      <c r="C24" s="6" t="s">
        <v>19</v>
      </c>
      <c r="D24" s="7" t="s">
        <v>20</v>
      </c>
      <c r="E24" s="10">
        <v>1</v>
      </c>
      <c r="F24" s="9">
        <v>9717.1200000000008</v>
      </c>
      <c r="G24" s="23">
        <v>9871.36</v>
      </c>
      <c r="H24" s="9">
        <v>9948.48</v>
      </c>
      <c r="I24" s="19"/>
      <c r="J24" s="8">
        <f t="shared" si="5"/>
        <v>9845.6533333333336</v>
      </c>
      <c r="K24" s="8">
        <f t="shared" si="6"/>
        <v>117.80274586499758</v>
      </c>
      <c r="L24" s="8">
        <f t="shared" si="7"/>
        <v>1.1964949595184904</v>
      </c>
      <c r="M24" s="9">
        <f t="shared" si="3"/>
        <v>9717.1200000000008</v>
      </c>
      <c r="N24" s="9">
        <f t="shared" si="4"/>
        <v>9717.1200000000008</v>
      </c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</row>
    <row r="25" spans="1:41" ht="47.25" x14ac:dyDescent="0.2">
      <c r="A25" s="20">
        <v>19</v>
      </c>
      <c r="B25" s="21" t="s">
        <v>28</v>
      </c>
      <c r="C25" s="6" t="s">
        <v>19</v>
      </c>
      <c r="D25" s="7" t="s">
        <v>20</v>
      </c>
      <c r="E25" s="10">
        <v>1</v>
      </c>
      <c r="F25" s="9">
        <v>9282.42</v>
      </c>
      <c r="G25" s="23">
        <v>9429.76</v>
      </c>
      <c r="H25" s="9">
        <v>9503.43</v>
      </c>
      <c r="I25" s="19"/>
      <c r="J25" s="8">
        <f t="shared" si="5"/>
        <v>9405.2033333333329</v>
      </c>
      <c r="K25" s="8">
        <f t="shared" si="6"/>
        <v>112.53278381579902</v>
      </c>
      <c r="L25" s="8">
        <f t="shared" si="7"/>
        <v>1.1964949595184973</v>
      </c>
      <c r="M25" s="9">
        <f t="shared" si="3"/>
        <v>9282.42</v>
      </c>
      <c r="N25" s="9">
        <f t="shared" si="4"/>
        <v>9282.42</v>
      </c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</row>
    <row r="26" spans="1:41" s="13" customFormat="1" ht="23.25" customHeight="1" x14ac:dyDescent="0.25">
      <c r="A26" s="35" t="s">
        <v>21</v>
      </c>
      <c r="B26" s="36"/>
      <c r="C26" s="35"/>
      <c r="D26" s="35"/>
      <c r="E26" s="14"/>
      <c r="F26" s="15">
        <f>E7*F7+E8*F8+E9*F9+E10*F10+E11*F11+E12*F12+E13*F13+E14*F14+E15*F15+E16*F16+E17*F17+E18*F18+E19*F19+E20*F20+E21*F21+E22*F22+E23*F23+E24*F24+E25*F25</f>
        <v>146104.56000000003</v>
      </c>
      <c r="G26" s="24">
        <f>$E$8*G8+$E$7*G7+E9*G9+E10*G10+E11*G11+E12*G12+E13*G13+E14*G14+E15*G15+E16*G16+E17*G17+E18*G18+E19*G19+E20*G20+E21*G21+E22*G22+E23*G23+E24*G24+E25*G25</f>
        <v>148423.67999999999</v>
      </c>
      <c r="H26" s="15">
        <f>$E$8*H8+$E$7*H7+E9*H9+E10*H10+E11*H11+E12*H12+E13*H13+E14*H14+E15*H15+E16*H16+E17*H17+E18*H18+E19*H19+E20*H20+E21*H21+E22*H22+E23*H23+E24*H24+E25*H25</f>
        <v>149583.24</v>
      </c>
      <c r="I26" s="15"/>
      <c r="J26" s="16"/>
      <c r="K26" s="17"/>
      <c r="L26" s="17"/>
      <c r="M26" s="15">
        <f>$E$8*M8+$E$7*M7+E9*M9+E10*M10+E11*M11+E12*M12+E13*M13+E14*M14+E15*M15+E16*M16+E17*M17+E18*M18+E19*M19+E20*M20+E21*M21+E22*M22+E23*M23+E24*M24+E25*M25</f>
        <v>146104.56000000003</v>
      </c>
      <c r="N26" s="15">
        <f>SUM(N7:N25)</f>
        <v>146104.56000000003</v>
      </c>
    </row>
    <row r="28" spans="1:41" ht="15.75" x14ac:dyDescent="0.25">
      <c r="B28" s="37" t="s">
        <v>22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</row>
    <row r="30" spans="1:41" ht="15.75" x14ac:dyDescent="0.25">
      <c r="B30" s="38" t="s">
        <v>27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</row>
    <row r="32" spans="1:41" ht="15" x14ac:dyDescent="0.25">
      <c r="B32" s="39" t="s">
        <v>23</v>
      </c>
      <c r="C32" s="39"/>
      <c r="D32" s="40">
        <v>46253</v>
      </c>
      <c r="E32" s="40"/>
      <c r="F32" s="40"/>
      <c r="G32" s="25"/>
    </row>
  </sheetData>
  <mergeCells count="18">
    <mergeCell ref="A26:D26"/>
    <mergeCell ref="B28:N28"/>
    <mergeCell ref="B30:N30"/>
    <mergeCell ref="B32:C32"/>
    <mergeCell ref="D32:F32"/>
    <mergeCell ref="A1:N1"/>
    <mergeCell ref="A2:N2"/>
    <mergeCell ref="A3:N3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</mergeCells>
  <pageMargins left="0.59055118110236249" right="0.59055118110236249" top="0.59055118110236249" bottom="0.59055118110236249" header="0.51181102362204689" footer="0.51181102362204689"/>
  <pageSetup paperSize="9" scale="75" fitToHeight="0" orientation="landscape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SaVa</dc:creator>
  <dc:description/>
  <cp:lastModifiedBy>Александр Кулаков</cp:lastModifiedBy>
  <cp:revision>29</cp:revision>
  <dcterms:created xsi:type="dcterms:W3CDTF">2014-01-15T18:15:09Z</dcterms:created>
  <dcterms:modified xsi:type="dcterms:W3CDTF">2026-08-19T12:28:38Z</dcterms:modified>
  <dc:language>ru-RU</dc:language>
</cp:coreProperties>
</file>